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3"/>
  <workbookPr/>
  <mc:AlternateContent xmlns:mc="http://schemas.openxmlformats.org/markup-compatibility/2006">
    <mc:Choice Requires="x15">
      <x15ac:absPath xmlns:x15ac="http://schemas.microsoft.com/office/spreadsheetml/2010/11/ac" url="/Users/kimkrauth/Desktop/GDSRAE 2026/"/>
    </mc:Choice>
  </mc:AlternateContent>
  <xr:revisionPtr revIDLastSave="0" documentId="13_ncr:1_{6D3CF53E-C72B-1642-ABAB-12316A636127}" xr6:coauthVersionLast="47" xr6:coauthVersionMax="47" xr10:uidLastSave="{00000000-0000-0000-0000-000000000000}"/>
  <bookViews>
    <workbookView xWindow="4320" yWindow="620" windowWidth="24480" windowHeight="15600" tabRatio="500" activeTab="1" xr2:uid="{00000000-000D-0000-FFFF-FFFF00000000}"/>
  </bookViews>
  <sheets>
    <sheet name="Instructions" sheetId="1" r:id="rId1"/>
    <sheet name="Budget Worksheet" sheetId="2" r:id="rId2"/>
    <sheet name="Price Tiers" sheetId="3" r:id="rId3"/>
  </sheets>
  <definedNames>
    <definedName name="ER_Journals">'Price Tiers'!$A$26:$C$27</definedName>
    <definedName name="LN_Journals">'Price Tiers'!$A$5:$C$8</definedName>
    <definedName name="MH_Teens_CardDeck">'Price Tiers'!$A$56:$C$57</definedName>
    <definedName name="MH_Teens_Journals">'Price Tiers'!$A$50:$C$52</definedName>
    <definedName name="MH_YA_CardDeck">'Price Tiers'!$A$61:$C$62</definedName>
    <definedName name="MM_Journals">'Price Tiers'!$A$19:$C$22</definedName>
    <definedName name="Primary_Colors">'Price Tiers'!$A$31:$C$34</definedName>
    <definedName name="PW_Journals">'Price Tiers'!$A$38:$C$40</definedName>
    <definedName name="PW_PerfectBound">'Price Tiers'!$A$44:$C$46</definedName>
    <definedName name="RSP_Journals">'Price Tiers'!$A$12:$C$15</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E125" i="2" l="1"/>
  <c r="E126" i="2" s="1"/>
  <c r="E120" i="2"/>
  <c r="E121" i="2" s="1"/>
  <c r="E117" i="2"/>
  <c r="D116" i="2"/>
  <c r="E116" i="2" s="1"/>
  <c r="E115" i="2"/>
  <c r="E118" i="2" s="1"/>
  <c r="E111" i="2"/>
  <c r="E112" i="2" s="1"/>
  <c r="D108" i="2"/>
  <c r="E108" i="2" s="1"/>
  <c r="D107" i="2"/>
  <c r="E107" i="2" s="1"/>
  <c r="E106" i="2"/>
  <c r="E102" i="2"/>
  <c r="E103" i="2" s="1"/>
  <c r="D99" i="2"/>
  <c r="E99" i="2" s="1"/>
  <c r="D98" i="2"/>
  <c r="E98" i="2" s="1"/>
  <c r="E97" i="2"/>
  <c r="E93" i="2"/>
  <c r="E92" i="2"/>
  <c r="E91" i="2"/>
  <c r="E94" i="2" s="1"/>
  <c r="D88" i="2"/>
  <c r="E88" i="2" s="1"/>
  <c r="D87" i="2"/>
  <c r="E87" i="2" s="1"/>
  <c r="E89" i="2" s="1"/>
  <c r="E86" i="2"/>
  <c r="E81" i="2"/>
  <c r="E82" i="2" s="1"/>
  <c r="D78" i="2"/>
  <c r="E78" i="2" s="1"/>
  <c r="D77" i="2"/>
  <c r="E77" i="2" s="1"/>
  <c r="E76" i="2"/>
  <c r="E71" i="2"/>
  <c r="E70" i="2"/>
  <c r="E69" i="2"/>
  <c r="E68" i="2"/>
  <c r="D65" i="2"/>
  <c r="E65" i="2" s="1"/>
  <c r="D64" i="2"/>
  <c r="E64" i="2" s="1"/>
  <c r="E63" i="2"/>
  <c r="D61" i="2"/>
  <c r="E61" i="2" s="1"/>
  <c r="E60" i="2"/>
  <c r="D58" i="2"/>
  <c r="E58" i="2" s="1"/>
  <c r="D57" i="2"/>
  <c r="E57" i="2" s="1"/>
  <c r="E56" i="2"/>
  <c r="D54" i="2"/>
  <c r="E54" i="2" s="1"/>
  <c r="E53" i="2"/>
  <c r="D51" i="2"/>
  <c r="E51" i="2" s="1"/>
  <c r="E50" i="2"/>
  <c r="E45" i="2"/>
  <c r="E44" i="2"/>
  <c r="E43" i="2"/>
  <c r="D40" i="2"/>
  <c r="E40" i="2" s="1"/>
  <c r="D39" i="2"/>
  <c r="E39" i="2" s="1"/>
  <c r="D38" i="2"/>
  <c r="E38" i="2" s="1"/>
  <c r="E37" i="2"/>
  <c r="D35" i="2"/>
  <c r="E35" i="2" s="1"/>
  <c r="D34" i="2"/>
  <c r="E34" i="2" s="1"/>
  <c r="D33" i="2"/>
  <c r="E33" i="2" s="1"/>
  <c r="D32" i="2"/>
  <c r="E32" i="2" s="1"/>
  <c r="E31" i="2"/>
  <c r="E29" i="2"/>
  <c r="D29" i="2"/>
  <c r="D28" i="2"/>
  <c r="E28" i="2" s="1"/>
  <c r="D27" i="2"/>
  <c r="E27" i="2" s="1"/>
  <c r="D26" i="2"/>
  <c r="E26" i="2" s="1"/>
  <c r="E25" i="2"/>
  <c r="D23" i="2"/>
  <c r="E23" i="2" s="1"/>
  <c r="D22" i="2"/>
  <c r="E22" i="2" s="1"/>
  <c r="D21" i="2"/>
  <c r="E21" i="2" s="1"/>
  <c r="D20" i="2"/>
  <c r="E20" i="2" s="1"/>
  <c r="E19" i="2"/>
  <c r="D17" i="2"/>
  <c r="E17" i="2" s="1"/>
  <c r="D16" i="2"/>
  <c r="E16" i="2" s="1"/>
  <c r="D15" i="2"/>
  <c r="E15" i="2" s="1"/>
  <c r="D14" i="2"/>
  <c r="E14" i="2" s="1"/>
  <c r="E13" i="2"/>
  <c r="D11" i="2"/>
  <c r="E11" i="2" s="1"/>
  <c r="D10" i="2"/>
  <c r="E10" i="2" s="1"/>
  <c r="D9" i="2"/>
  <c r="E9" i="2" s="1"/>
  <c r="D8" i="2"/>
  <c r="E8" i="2" s="1"/>
  <c r="E7" i="2"/>
  <c r="E46" i="2" l="1"/>
  <c r="E100" i="2"/>
  <c r="E79" i="2"/>
  <c r="E72" i="2"/>
  <c r="E132" i="2" s="1"/>
  <c r="E66" i="2"/>
  <c r="E41" i="2"/>
  <c r="E109" i="2"/>
  <c r="E128" i="2" l="1"/>
  <c r="E130" i="2" l="1"/>
  <c r="E129" i="2"/>
  <c r="E133" i="2"/>
</calcChain>
</file>

<file path=xl/sharedStrings.xml><?xml version="1.0" encoding="utf-8"?>
<sst xmlns="http://schemas.openxmlformats.org/spreadsheetml/2006/main" count="213" uniqueCount="117">
  <si>
    <t>Helpful Materials and Training Worksheet instructions.  Please read before you begin:</t>
  </si>
  <si>
    <t>1) The worksheet for budgeting and materials is located on the "Budget Worksheet" tab.
2) When entering quantities for curricula, please enter the quantities you need for Instructor's Manuals and Participant materials in Column 1 (Quantity). Note that participant materials come in packs of 10 (packs of 5 for Money Habitudes).</t>
  </si>
  <si>
    <t>2) Column 2 (Price per unit) calculates automatically based on the quantity you enter in Column 1 — volume discounts are applied for you. Please do not type in Column 2.</t>
  </si>
  <si>
    <t>3) The Total (Column 3) will automatically calculate. Please do not type in Column 3.</t>
  </si>
  <si>
    <t>4) If the materials are being shipped to AR, AZ, CA, FL, MD, OH, OK or UT, please calculate the sales tax and enter it below shipping. If you are not in one of the states listed, please leave blank. If you are Sales Tax Exempt, please send your Sales Tax Exempt documentation to relationshipskills@dibbleinstitute.org.</t>
  </si>
  <si>
    <t>5) Now that you have reviewed the instructions, please navigate to the tab "Budget Worksheet" to begin entering your projected totals on your worksheet. Don't forget to save a completed copy to send to us at aaron@dibbleinstitute.org to accompany your MOU.</t>
  </si>
  <si>
    <t>ORGANIZATION INFORMATION</t>
  </si>
  <si>
    <t>Organization</t>
  </si>
  <si>
    <t>Contact Name</t>
  </si>
  <si>
    <t xml:space="preserve">Contact Email and Phone Number </t>
  </si>
  <si>
    <t>MATERIALS AND TRAINING</t>
  </si>
  <si>
    <t>Quantity</t>
  </si>
  <si>
    <t>Price per unit</t>
  </si>
  <si>
    <t>Total</t>
  </si>
  <si>
    <t>Love Notes 4.1 FV-CSE</t>
  </si>
  <si>
    <t>Instructor’s Kit
(1 kit per facilitator — required for training fidelity)</t>
  </si>
  <si>
    <t>Participant Journals
(Packs of 10- ex: 300 participants= 30 packs)</t>
  </si>
  <si>
    <t>Spanish Particpants Journals
(Packs of 10- ex: 300 participants= 30 packs)</t>
  </si>
  <si>
    <t>Primary Colors Personality Profiles
(Packs of 10- one per participant; ex: 300 participants= 30 packs)</t>
  </si>
  <si>
    <t>Spanish Primary Colors Personality Profiles
(Packs of 10- one per participant; ex: 300 participants= 30 packs)</t>
  </si>
  <si>
    <t>Love Notes 4.1 FV-SD</t>
  </si>
  <si>
    <t>Love Notes 4.1 FV-AO</t>
  </si>
  <si>
    <t>Love Notes 4.2 FV-AO</t>
  </si>
  <si>
    <t>Love Notes 4.0 Classic</t>
  </si>
  <si>
    <t>Love Notes 4.0 SRA</t>
  </si>
  <si>
    <t>MATERIALS SUBTOTAL</t>
  </si>
  <si>
    <t>Love Notes Training Options                                                                                                              
(Using multiple programs and/or would like a custom training quote? Call (800) 695-7975 Ext. 703)*</t>
  </si>
  <si>
    <t>Virtual Group Training Rate 
(Up to 25 trainees)*</t>
  </si>
  <si>
    <t>In Person Group Training Rate 
(Up to 25 trainees and includes $2500 travel estimate)*</t>
  </si>
  <si>
    <t>Individual Training Rate 
(Virtual only — enter number of seats)*</t>
  </si>
  <si>
    <t>LN TRAINING SUBTOTAL</t>
  </si>
  <si>
    <t>*Please note that Love Notes implementation also requires craft supplies that could total up to $200*</t>
  </si>
  <si>
    <t>Relationship Smarts PLUS 5.1 FV-CSE **</t>
  </si>
  <si>
    <t>Relationship Smarts PLUS 5.1  FV-SD**</t>
  </si>
  <si>
    <t>Relationship Smarts PLUS 5.1  FV-AO</t>
  </si>
  <si>
    <t>Relationship Smarts PLUS 5.0  Classic</t>
  </si>
  <si>
    <t>Relationship Smarts PLUS 5.0 SRA</t>
  </si>
  <si>
    <t>Instructor’s Kit 
(1 kit per facilitator — required for training fidelity)</t>
  </si>
  <si>
    <t>Relationship Smarts PLUS Training Options                                                                          
(Using multiple programs and/or would like a custom training quote? Call (800) 695-7975 Ext. 703)*</t>
  </si>
  <si>
    <t>RSP On-Demand Crosswalk Training 
Enter number of people to be cross-trained
(Love Notes training required first- please call for more information)</t>
  </si>
  <si>
    <t>RSP TRAINING SUBTOTAL</t>
  </si>
  <si>
    <t>*Please note that Relationship Smarts PLUS implementation also requires craft supplies that could total up to $200*
**Relationship Smarts PLUS 5.1 CSE and SD journals are available on a print-on-demand basis for an additional fee. Please contact relationshipskills@dibbleinstitute.org for more information.</t>
  </si>
  <si>
    <t>Project WITH</t>
  </si>
  <si>
    <t>Facilitator's Handbook
(1 handbook per facilitator — required for training fidelity)</t>
  </si>
  <si>
    <t>Project WITH Perfect Bound Journals
(Packs of 10- ex: 300 participants= 30 packs)</t>
  </si>
  <si>
    <t>Project WITH Journals
(Packs of 10- ex: 300 participants= 30 packs)</t>
  </si>
  <si>
    <t>Project WITH Training Options                                                                                                                  
(Using multiple programs and/or would like a custom training quote? Call (800) 695-7975 Ext. 703)*</t>
  </si>
  <si>
    <t>Virtual Group Training Rate
(Up to 25 trainees)*</t>
  </si>
  <si>
    <t>PW TRAINING SUBTOTAL</t>
  </si>
  <si>
    <t>*Please note that Project WITH implementation also requires craft supplies that could total up to $275*</t>
  </si>
  <si>
    <t xml:space="preserve">Mind Matters 2.0  </t>
  </si>
  <si>
    <t>Spanish Participant Journals
(Packs of 10- ex: 300 participants= 30 packs)</t>
  </si>
  <si>
    <t xml:space="preserve"> MATERIALS SUBTOTAL</t>
  </si>
  <si>
    <t>Mind Matters Training Options                                                                                                                                                         
(Using multiple programs and/or would like a custom training quote? Call (800) 695-7975 Ext. 703)*</t>
  </si>
  <si>
    <t>Individual Training Rate
(Virtual only — enter number of seats)*</t>
  </si>
  <si>
    <t>MM TRAINING SUBTOTAL</t>
  </si>
  <si>
    <t>Emerging Relationships</t>
  </si>
  <si>
    <t>Emerging Relationships Training Options                                                                                                                                                         
(Using multiple programs and/or would like a custom training quote? Call (800) 695-7975 Ext. 703)*</t>
  </si>
  <si>
    <t>2-Day Virtual Group Training Rate
(Minimum 8 trainees, up to 25 trainees)*</t>
  </si>
  <si>
    <t>ER TRAINING SUBTOTAL</t>
  </si>
  <si>
    <t>Money Habitudes® for Teens</t>
  </si>
  <si>
    <t>Instructor's Kit- includes 1 deck of cards 
(1 instructors kit per facilitator — required for training fidelity)</t>
  </si>
  <si>
    <t>Card Deck 
(Pack of 5 — e.g., 30 participants = 6 packs)</t>
  </si>
  <si>
    <t>Participant Journals 
(Pack of 5 — e.g., 30 participants = 6 packs)</t>
  </si>
  <si>
    <t>Money Habitudes® for Teens Training Option</t>
  </si>
  <si>
    <t>On-Demand Facilitator Training (Per facilitator)</t>
  </si>
  <si>
    <t>MH1 TRAINING SUBTOTAL</t>
  </si>
  <si>
    <t>Money Habitudes® for Young Adults</t>
  </si>
  <si>
    <t>Instructor's Kit- includes 1 deck of cards 
(1 instructors kit per facilitator)</t>
  </si>
  <si>
    <t>Participant Worksheets 
(25 copies of 6 different participant worksheets — enter number of packs needed)</t>
  </si>
  <si>
    <t>Money Habitudes® for Young Adults Training Option</t>
  </si>
  <si>
    <t>MH2 TRAINING SUBTOTAL</t>
  </si>
  <si>
    <t>Technical Assistance (TA)</t>
  </si>
  <si>
    <t># of Hours</t>
  </si>
  <si>
    <t>Cost</t>
  </si>
  <si>
    <t>Complimentary for Group Training Clients (2 hours)</t>
  </si>
  <si>
    <t>Free</t>
  </si>
  <si>
    <t>Implementation and Programmatic TA  (Per hour)</t>
  </si>
  <si>
    <t>TA TOTAL</t>
  </si>
  <si>
    <t>MATERIALS TOTAL
 Calculated automatically</t>
  </si>
  <si>
    <t>SHIPPING TOTAL 
Calculated Automatically: 10% for orders under $5k | $500 flat for orders $5k–$10k | 5% for orders over $10k</t>
  </si>
  <si>
    <t>1% FUEL CHARGE</t>
  </si>
  <si>
    <t>SALES TAX 
Calculate your sales tax if you live in AR, AZ, CA, FL, MD, OH, OK or UT 
If exempt, please send your documents</t>
  </si>
  <si>
    <t>TRAINING TOTAL 
Calculated Automatically</t>
  </si>
  <si>
    <t>GRAND TOTAL</t>
  </si>
  <si>
    <t>Revised 7/2026</t>
  </si>
  <si>
    <t>*If you are using multiple programs and/or would like a custom training quote,  call (800) 695-7975 Ext. 703*</t>
  </si>
  <si>
    <t>Signature</t>
  </si>
  <si>
    <t>These tables drive the automatic bulk-pricing formulas on the Budget Worksheet. If your published price for a product changes, update the price here.</t>
  </si>
  <si>
    <t>Love Notes Participant Journals (English &amp; Spanish, all editions)</t>
  </si>
  <si>
    <t>Qty key</t>
  </si>
  <si>
    <t>Quantity Range</t>
  </si>
  <si>
    <t>Price per unit ($)</t>
  </si>
  <si>
    <t>1</t>
  </si>
  <si>
    <t>2-9</t>
  </si>
  <si>
    <t>10-99</t>
  </si>
  <si>
    <t>100+</t>
  </si>
  <si>
    <t>Relationship Smarts PLUS Participant Journals (English &amp; Spanish, all editions)</t>
  </si>
  <si>
    <t>Mind Matters Participant Journals (English &amp; Spanish)</t>
  </si>
  <si>
    <t>Emerging Relationships Participant Journals (English &amp; Spanish, Pack of 10)</t>
  </si>
  <si>
    <t>1-2</t>
  </si>
  <si>
    <t>3+</t>
  </si>
  <si>
    <t>Primary Colors Personality Profiles (English &amp; Spanish, all editions)</t>
  </si>
  <si>
    <t>Project WITH Participant Journals (Pack of 10)</t>
  </si>
  <si>
    <t>1-4</t>
  </si>
  <si>
    <t>5-9</t>
  </si>
  <si>
    <t>10+</t>
  </si>
  <si>
    <t>Project WITH Perfect Bound Participant Journals (Pack of 10)</t>
  </si>
  <si>
    <t>Money Habitudes for Teens - Participant Journals (Pack of 5)</t>
  </si>
  <si>
    <t>1-3</t>
  </si>
  <si>
    <t>4-19</t>
  </si>
  <si>
    <t>20+</t>
  </si>
  <si>
    <t>Money Habitudes - Card Deck (Pack of 5) - Teens edition</t>
  </si>
  <si>
    <t>4+</t>
  </si>
  <si>
    <t>Money Habitudes 2 for At-Risk Youth / Young Adults - Card Deck (Pack of 5)</t>
  </si>
  <si>
    <t>1-5</t>
  </si>
  <si>
    <t>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</si>
</sst>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0_);[Red]&quot;($&quot;#,##0.00\)"/>
    <numFmt numFmtId="166" formatCode="\$#,##0.00"/>
  </numFmts>
  <fonts count="18" x14ac:knownFonts="1">
    <font>
      <sz val="10"/>
      <color rgb="FF000000"/>
      <name val="Times New Roman"/>
      <charset val="204"/>
    </font>
    <font>
      <b/>
      <sz val="10"/>
      <color rgb="FFFF0000"/>
      <name val="Arial"/>
      <family val="2"/>
      <charset val="1"/>
    </font>
    <font>
      <sz val="9"/>
      <color rgb="FF000000"/>
      <name val="Arial"/>
      <family val="2"/>
      <charset val="1"/>
    </font>
    <font>
      <sz val="10"/>
      <color rgb="FF000000"/>
      <name val="Arial"/>
      <family val="2"/>
      <charset val="1"/>
    </font>
    <font>
      <sz val="9"/>
      <name val="Arial"/>
      <family val="2"/>
      <charset val="1"/>
    </font>
    <font>
      <b/>
      <sz val="12"/>
      <name val="Arial"/>
      <family val="2"/>
      <charset val="1"/>
    </font>
    <font>
      <b/>
      <sz val="9"/>
      <name val="Arial"/>
      <family val="2"/>
      <charset val="1"/>
    </font>
    <font>
      <sz val="9"/>
      <color rgb="FF000000"/>
      <name val="Times New Roman"/>
      <family val="1"/>
      <charset val="1"/>
    </font>
    <font>
      <b/>
      <sz val="12"/>
      <color rgb="FF000000"/>
      <name val="Arial"/>
      <family val="2"/>
      <charset val="1"/>
    </font>
    <font>
      <i/>
      <sz val="8"/>
      <name val="Arial"/>
      <family val="2"/>
      <charset val="1"/>
    </font>
    <font>
      <i/>
      <sz val="9"/>
      <name val="Arial"/>
      <family val="2"/>
      <charset val="1"/>
    </font>
    <font>
      <sz val="12"/>
      <color rgb="FF000000"/>
      <name val="Arial"/>
      <family val="2"/>
      <charset val="1"/>
    </font>
    <font>
      <b/>
      <sz val="9"/>
      <color theme="1"/>
      <name val="Arial"/>
      <family val="2"/>
      <charset val="1"/>
    </font>
    <font>
      <i/>
      <sz val="6"/>
      <name val="Arial"/>
      <family val="2"/>
      <charset val="1"/>
    </font>
    <font>
      <b/>
      <u/>
      <sz val="14"/>
      <color rgb="FFFF0000"/>
      <name val="Arial"/>
      <family val="2"/>
      <charset val="1"/>
    </font>
    <font>
      <b/>
      <sz val="12"/>
      <color theme="1"/>
      <name val="Arial"/>
      <family val="2"/>
      <charset val="1"/>
    </font>
    <font>
      <sz val="9"/>
      <color theme="1"/>
      <name val="Arial"/>
      <family val="2"/>
      <charset val="1"/>
    </font>
    <font>
      <b/>
      <sz val="10"/>
      <color rgb="FF000000"/>
      <name val="Arial"/>
      <family val="2"/>
      <charset val="1"/>
    </font>
  </fonts>
  <fills count="24">
    <fill>
      <patternFill patternType="none"/>
    </fill>
    <fill>
      <patternFill patternType="gray125"/>
    </fill>
    <fill>
      <patternFill patternType="solid">
        <fgColor theme="0"/>
        <bgColor rgb="FFFDE6D3"/>
      </patternFill>
    </fill>
    <fill>
      <patternFill patternType="solid">
        <fgColor theme="3" tint="0.39957884456923126"/>
        <bgColor rgb="FF2E8B7B"/>
      </patternFill>
    </fill>
    <fill>
      <patternFill patternType="solid">
        <fgColor theme="3" tint="0.59959715567491678"/>
        <bgColor rgb="FF8DB4E2"/>
      </patternFill>
    </fill>
    <fill>
      <patternFill patternType="solid">
        <fgColor rgb="FFD2E1F4"/>
        <bgColor rgb="FFC9E7E3"/>
      </patternFill>
    </fill>
    <fill>
      <patternFill patternType="solid">
        <fgColor rgb="FF8DB4E2"/>
        <bgColor rgb="FF8DB4E3"/>
      </patternFill>
    </fill>
    <fill>
      <patternFill patternType="solid">
        <fgColor theme="6" tint="-0.249977111117893"/>
        <bgColor rgb="FF808080"/>
      </patternFill>
    </fill>
    <fill>
      <patternFill patternType="solid">
        <fgColor rgb="FFCBDCA9"/>
        <bgColor rgb="FFC9E7E3"/>
      </patternFill>
    </fill>
    <fill>
      <patternFill patternType="solid">
        <fgColor theme="9" tint="0.39957884456923126"/>
        <bgColor rgb="FFF0D5D4"/>
      </patternFill>
    </fill>
    <fill>
      <patternFill patternType="solid">
        <fgColor rgb="FFFDE6D3"/>
        <bgColor rgb="FFF2DCDB"/>
      </patternFill>
    </fill>
    <fill>
      <patternFill patternType="solid">
        <fgColor theme="7" tint="0.39957884456923126"/>
        <bgColor rgb="FFA6A6A6"/>
      </patternFill>
    </fill>
    <fill>
      <patternFill patternType="solid">
        <fgColor rgb="FFE1DAE9"/>
        <bgColor rgb="FFD2E1F4"/>
      </patternFill>
    </fill>
    <fill>
      <patternFill patternType="solid">
        <fgColor rgb="FF2E8B7A"/>
        <bgColor rgb="FF2E8B7B"/>
      </patternFill>
    </fill>
    <fill>
      <patternFill patternType="solid">
        <fgColor rgb="FFC9E7E3"/>
        <bgColor rgb="FFD2E1F4"/>
      </patternFill>
    </fill>
    <fill>
      <patternFill patternType="solid">
        <fgColor rgb="FF2E8B7B"/>
        <bgColor rgb="FF2E8B7A"/>
      </patternFill>
    </fill>
    <fill>
      <patternFill patternType="solid">
        <fgColor rgb="FFDA9694"/>
        <bgColor rgb="FFD99694"/>
      </patternFill>
    </fill>
    <fill>
      <patternFill patternType="solid">
        <fgColor rgb="FFF0D5D4"/>
        <bgColor rgb="FFF2DCDB"/>
      </patternFill>
    </fill>
    <fill>
      <patternFill patternType="solid">
        <fgColor theme="5" tint="0.39957884456923126"/>
        <bgColor rgb="FFDA9694"/>
      </patternFill>
    </fill>
    <fill>
      <patternFill patternType="solid">
        <fgColor theme="0" tint="-0.499984740745262"/>
        <bgColor rgb="FF77933C"/>
      </patternFill>
    </fill>
    <fill>
      <patternFill patternType="solid">
        <fgColor theme="0" tint="-0.249977111117893"/>
        <bgColor rgb="FFB3A2C7"/>
      </patternFill>
    </fill>
    <fill>
      <patternFill patternType="solid">
        <fgColor theme="0" tint="-0.34998626667073579"/>
        <bgColor rgb="FFB3A2C7"/>
      </patternFill>
    </fill>
    <fill>
      <patternFill patternType="solid">
        <fgColor theme="5" tint="0.79979857783745845"/>
        <bgColor rgb="FFF0D5D4"/>
      </patternFill>
    </fill>
    <fill>
      <patternFill patternType="solid">
        <fgColor rgb="FF8EB4E3"/>
        <bgColor rgb="FF8DB4E3"/>
      </patternFill>
    </fill>
  </fills>
  <borders count="18">
    <border>
      <left/>
      <right/>
      <top/>
      <bottom/>
      <diagonal/>
    </border>
    <border>
      <left style="medium">
        <color auto="1"/>
      </left>
      <right/>
      <top style="medium">
        <color auto="1"/>
      </top>
      <bottom/>
      <diagonal/>
    </border>
    <border>
      <left style="thick">
        <color auto="1"/>
      </left>
      <right/>
      <top/>
      <bottom/>
      <diagonal/>
    </border>
    <border>
      <left style="medium">
        <color auto="1"/>
      </left>
      <right style="thick">
        <color auto="1"/>
      </right>
      <top/>
      <bottom/>
      <diagonal/>
    </border>
    <border>
      <left/>
      <right style="medium">
        <color auto="1"/>
      </right>
      <top/>
      <bottom/>
      <diagonal/>
    </border>
    <border>
      <left style="medium">
        <color auto="1"/>
      </left>
      <right/>
      <top/>
      <bottom/>
      <diagonal/>
    </border>
    <border>
      <left style="medium">
        <color auto="1"/>
      </left>
      <right/>
      <top/>
      <bottom style="thick">
        <color auto="1"/>
      </bottom>
      <diagonal/>
    </border>
    <border>
      <left/>
      <right/>
      <top/>
      <bottom style="medium">
        <color auto="1"/>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s>
  <cellStyleXfs count="1">
    <xf numFmtId="0" fontId="0" fillId="0" borderId="0"/>
  </cellStyleXfs>
  <cellXfs count="146">
    <xf numFmtId="0" fontId="0" fillId="0" borderId="0" xfId="0"/>
    <xf numFmtId="0" fontId="4" fillId="0" borderId="8" xfId="0" applyFont="1" applyBorder="1" applyAlignment="1">
      <alignment horizontal="left" vertical="center" wrapText="1"/>
    </xf>
    <xf numFmtId="0" fontId="0" fillId="0" borderId="2" xfId="0" applyBorder="1" applyAlignment="1">
      <alignment horizontal="left" vertical="top"/>
    </xf>
    <xf numFmtId="0" fontId="0" fillId="0" borderId="4" xfId="0"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left" vertical="top" wrapText="1"/>
    </xf>
    <xf numFmtId="0" fontId="3" fillId="0" borderId="4" xfId="0" applyFont="1" applyBorder="1" applyAlignment="1">
      <alignment horizontal="center" vertical="center" wrapText="1"/>
    </xf>
    <xf numFmtId="0" fontId="3" fillId="0" borderId="7" xfId="0" applyFont="1" applyBorder="1" applyAlignment="1">
      <alignment horizontal="left" vertical="center"/>
    </xf>
    <xf numFmtId="0" fontId="4"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xf>
    <xf numFmtId="0" fontId="5" fillId="0" borderId="0" xfId="0" applyFont="1" applyAlignment="1">
      <alignment vertical="center" wrapText="1"/>
    </xf>
    <xf numFmtId="0" fontId="6" fillId="0" borderId="0" xfId="0" applyFont="1" applyAlignment="1">
      <alignment horizontal="center" vertical="center" wrapText="1"/>
    </xf>
    <xf numFmtId="0" fontId="4" fillId="0" borderId="0" xfId="0" applyFont="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wrapText="1"/>
    </xf>
    <xf numFmtId="164" fontId="2" fillId="0" borderId="0" xfId="0" applyNumberFormat="1" applyFont="1" applyAlignment="1">
      <alignment horizontal="center" vertical="center" shrinkToFit="1"/>
    </xf>
    <xf numFmtId="165" fontId="2" fillId="0" borderId="0" xfId="0" applyNumberFormat="1" applyFont="1" applyAlignment="1">
      <alignment horizontal="center" vertical="center" wrapText="1"/>
    </xf>
    <xf numFmtId="0" fontId="2" fillId="0" borderId="0" xfId="0" applyFont="1" applyAlignment="1">
      <alignment horizontal="center" vertical="center"/>
    </xf>
    <xf numFmtId="166" fontId="2" fillId="0" borderId="0" xfId="0" applyNumberFormat="1" applyFont="1" applyAlignment="1">
      <alignment horizontal="center" vertical="center" wrapText="1"/>
    </xf>
    <xf numFmtId="0" fontId="2" fillId="0" borderId="0" xfId="0" applyFont="1" applyAlignment="1">
      <alignment horizontal="left" vertical="center"/>
    </xf>
    <xf numFmtId="0" fontId="7" fillId="0" borderId="0" xfId="0" applyFont="1" applyAlignment="1">
      <alignment horizontal="left" vertical="top"/>
    </xf>
    <xf numFmtId="0" fontId="6"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vertical="center" wrapText="1"/>
    </xf>
    <xf numFmtId="0" fontId="10" fillId="0" borderId="0" xfId="0" applyFont="1" applyAlignment="1">
      <alignment vertical="center" wrapText="1"/>
    </xf>
    <xf numFmtId="166" fontId="2" fillId="0" borderId="0" xfId="0" applyNumberFormat="1" applyFont="1" applyAlignment="1">
      <alignment horizontal="center" vertical="center"/>
    </xf>
    <xf numFmtId="0" fontId="2" fillId="0" borderId="0" xfId="0" applyFont="1" applyAlignment="1">
      <alignment horizontal="left" vertical="center" wrapText="1"/>
    </xf>
    <xf numFmtId="0" fontId="3" fillId="0" borderId="0" xfId="0" applyFont="1" applyAlignment="1">
      <alignment horizontal="left" vertical="center" wrapText="1"/>
    </xf>
    <xf numFmtId="0" fontId="3" fillId="2" borderId="0" xfId="0" applyFont="1" applyFill="1" applyAlignment="1">
      <alignment horizontal="left" vertical="center"/>
    </xf>
    <xf numFmtId="0" fontId="0" fillId="2" borderId="0" xfId="0" applyFill="1" applyAlignment="1">
      <alignment horizontal="left" vertical="top"/>
    </xf>
    <xf numFmtId="0" fontId="11" fillId="0" borderId="0" xfId="0" applyFont="1" applyAlignment="1">
      <alignment vertical="center" wrapText="1"/>
    </xf>
    <xf numFmtId="1" fontId="2" fillId="0" borderId="0" xfId="0" applyNumberFormat="1" applyFont="1" applyAlignment="1">
      <alignment horizontal="center" vertical="center" shrinkToFit="1"/>
    </xf>
    <xf numFmtId="166" fontId="4" fillId="0" borderId="0" xfId="0" applyNumberFormat="1" applyFont="1" applyAlignment="1">
      <alignment horizontal="center" vertical="center" wrapText="1"/>
    </xf>
    <xf numFmtId="0" fontId="12" fillId="0" borderId="0" xfId="0" applyFont="1" applyAlignment="1">
      <alignment vertical="center" wrapText="1"/>
    </xf>
    <xf numFmtId="0" fontId="13" fillId="0" borderId="0" xfId="0" applyFont="1" applyAlignment="1">
      <alignment vertical="center" wrapText="1"/>
    </xf>
    <xf numFmtId="0" fontId="13" fillId="0" borderId="0" xfId="0" applyFont="1" applyAlignment="1">
      <alignment horizontal="center" vertical="center" wrapText="1"/>
    </xf>
    <xf numFmtId="0" fontId="0" fillId="0" borderId="0" xfId="0" applyAlignment="1">
      <alignment horizontal="center" vertical="top"/>
    </xf>
    <xf numFmtId="0" fontId="6" fillId="3" borderId="8" xfId="0" applyFont="1" applyFill="1" applyBorder="1" applyAlignment="1">
      <alignment horizontal="center" vertical="center" wrapText="1"/>
    </xf>
    <xf numFmtId="0" fontId="2" fillId="0" borderId="8" xfId="0" applyFont="1" applyBorder="1" applyAlignment="1" applyProtection="1">
      <alignment horizontal="center" vertical="center" wrapText="1"/>
      <protection locked="0"/>
    </xf>
    <xf numFmtId="164" fontId="2" fillId="0" borderId="8" xfId="0" applyNumberFormat="1" applyFont="1" applyBorder="1" applyAlignment="1">
      <alignment horizontal="center" vertical="center" shrinkToFit="1"/>
    </xf>
    <xf numFmtId="165" fontId="2" fillId="0" borderId="8" xfId="0" applyNumberFormat="1" applyFont="1" applyBorder="1" applyAlignment="1">
      <alignment horizontal="center" vertical="center" wrapText="1"/>
    </xf>
    <xf numFmtId="0" fontId="2" fillId="0" borderId="8" xfId="0" applyFont="1" applyBorder="1" applyAlignment="1" applyProtection="1">
      <alignment horizontal="center" vertical="center"/>
      <protection locked="0"/>
    </xf>
    <xf numFmtId="165" fontId="2" fillId="5" borderId="8" xfId="0" applyNumberFormat="1" applyFont="1" applyFill="1" applyBorder="1" applyAlignment="1">
      <alignment horizontal="center" vertical="center" wrapText="1"/>
    </xf>
    <xf numFmtId="166" fontId="2" fillId="5" borderId="8" xfId="0" applyNumberFormat="1" applyFont="1" applyFill="1" applyBorder="1" applyAlignment="1">
      <alignment horizontal="center" vertical="center" wrapText="1"/>
    </xf>
    <xf numFmtId="0" fontId="2" fillId="0" borderId="9" xfId="0" applyFont="1" applyBorder="1" applyAlignment="1" applyProtection="1">
      <alignment horizontal="center" vertical="center" wrapText="1"/>
      <protection locked="0"/>
    </xf>
    <xf numFmtId="164" fontId="2" fillId="0" borderId="9" xfId="0" applyNumberFormat="1" applyFont="1" applyBorder="1" applyAlignment="1">
      <alignment horizontal="center" vertical="center" shrinkToFit="1"/>
    </xf>
    <xf numFmtId="0" fontId="2" fillId="0" borderId="9" xfId="0" applyFont="1" applyBorder="1" applyAlignment="1" applyProtection="1">
      <alignment horizontal="center" vertical="center"/>
      <protection locked="0"/>
    </xf>
    <xf numFmtId="165" fontId="2" fillId="4" borderId="8" xfId="0" applyNumberFormat="1" applyFont="1" applyFill="1" applyBorder="1" applyAlignment="1">
      <alignment horizontal="center" vertical="center" wrapText="1"/>
    </xf>
    <xf numFmtId="166" fontId="2" fillId="0" borderId="8" xfId="0" applyNumberFormat="1" applyFont="1" applyBorder="1" applyAlignment="1">
      <alignment horizontal="center" vertical="center" wrapText="1"/>
    </xf>
    <xf numFmtId="0" fontId="2" fillId="0" borderId="8" xfId="0" applyFont="1" applyBorder="1" applyProtection="1">
      <protection locked="0"/>
    </xf>
    <xf numFmtId="166" fontId="2" fillId="8" borderId="8" xfId="0" applyNumberFormat="1" applyFont="1" applyFill="1" applyBorder="1" applyAlignment="1">
      <alignment horizontal="center" vertical="center"/>
    </xf>
    <xf numFmtId="165" fontId="2" fillId="0" borderId="8" xfId="0" applyNumberFormat="1" applyFont="1" applyBorder="1" applyAlignment="1">
      <alignment horizontal="center" vertical="center"/>
    </xf>
    <xf numFmtId="165" fontId="2" fillId="7" borderId="8" xfId="0" applyNumberFormat="1" applyFont="1" applyFill="1" applyBorder="1" applyAlignment="1">
      <alignment horizontal="center" vertical="center" wrapText="1"/>
    </xf>
    <xf numFmtId="165" fontId="2" fillId="10" borderId="8" xfId="0" applyNumberFormat="1" applyFont="1" applyFill="1" applyBorder="1" applyAlignment="1">
      <alignment horizontal="center" vertical="center" wrapText="1"/>
    </xf>
    <xf numFmtId="165" fontId="2" fillId="9" borderId="8" xfId="0" applyNumberFormat="1" applyFont="1" applyFill="1" applyBorder="1" applyAlignment="1">
      <alignment horizontal="center" vertical="center" wrapText="1"/>
    </xf>
    <xf numFmtId="166" fontId="2" fillId="12" borderId="8" xfId="0" applyNumberFormat="1" applyFont="1" applyFill="1" applyBorder="1" applyAlignment="1">
      <alignment horizontal="center" vertical="center" wrapText="1"/>
    </xf>
    <xf numFmtId="165" fontId="2" fillId="11" borderId="8" xfId="0" applyNumberFormat="1" applyFont="1" applyFill="1" applyBorder="1" applyAlignment="1">
      <alignment horizontal="center" vertical="center" wrapText="1"/>
    </xf>
    <xf numFmtId="164" fontId="2" fillId="0" borderId="8" xfId="0" applyNumberFormat="1" applyFont="1" applyBorder="1" applyAlignment="1">
      <alignment horizontal="center" vertical="center"/>
    </xf>
    <xf numFmtId="165" fontId="2" fillId="0" borderId="8" xfId="0" applyNumberFormat="1" applyFont="1" applyBorder="1"/>
    <xf numFmtId="164" fontId="2" fillId="14" borderId="8" xfId="0" applyNumberFormat="1" applyFont="1" applyFill="1" applyBorder="1" applyAlignment="1">
      <alignment horizontal="center" vertical="center"/>
    </xf>
    <xf numFmtId="166" fontId="2" fillId="14" borderId="8" xfId="0" applyNumberFormat="1" applyFont="1" applyFill="1" applyBorder="1" applyAlignment="1">
      <alignment horizontal="center" vertical="center" wrapText="1"/>
    </xf>
    <xf numFmtId="165" fontId="16" fillId="15" borderId="8" xfId="0" applyNumberFormat="1" applyFont="1" applyFill="1" applyBorder="1"/>
    <xf numFmtId="165" fontId="2" fillId="15" borderId="8" xfId="0" applyNumberFormat="1" applyFont="1" applyFill="1" applyBorder="1" applyAlignment="1">
      <alignment horizontal="center" vertical="center" wrapText="1"/>
    </xf>
    <xf numFmtId="165" fontId="2" fillId="17" borderId="8" xfId="0" applyNumberFormat="1" applyFont="1" applyFill="1" applyBorder="1" applyAlignment="1">
      <alignment horizontal="center" vertical="center"/>
    </xf>
    <xf numFmtId="165" fontId="2" fillId="16" borderId="8" xfId="0" applyNumberFormat="1" applyFont="1" applyFill="1" applyBorder="1" applyAlignment="1">
      <alignment horizontal="center" vertical="center"/>
    </xf>
    <xf numFmtId="165" fontId="2" fillId="18" borderId="8" xfId="0" applyNumberFormat="1" applyFont="1" applyFill="1" applyBorder="1" applyAlignment="1">
      <alignment horizontal="center" vertical="center" wrapText="1"/>
    </xf>
    <xf numFmtId="166" fontId="2" fillId="20" borderId="8" xfId="0" applyNumberFormat="1" applyFont="1" applyFill="1" applyBorder="1" applyAlignment="1">
      <alignment horizontal="center" vertical="center" wrapText="1"/>
    </xf>
    <xf numFmtId="165" fontId="2" fillId="20" borderId="8" xfId="0" applyNumberFormat="1" applyFont="1" applyFill="1" applyBorder="1" applyAlignment="1">
      <alignment horizontal="center" vertical="center" wrapText="1"/>
    </xf>
    <xf numFmtId="165" fontId="2" fillId="19" borderId="8" xfId="0" applyNumberFormat="1" applyFont="1" applyFill="1" applyBorder="1" applyAlignment="1">
      <alignment horizontal="center" vertical="center" wrapText="1"/>
    </xf>
    <xf numFmtId="165" fontId="2" fillId="21" borderId="8" xfId="0" applyNumberFormat="1" applyFont="1" applyFill="1" applyBorder="1" applyAlignment="1">
      <alignment horizontal="center" vertical="center" wrapText="1"/>
    </xf>
    <xf numFmtId="0" fontId="6" fillId="22" borderId="8" xfId="0" applyFont="1" applyFill="1" applyBorder="1" applyAlignment="1">
      <alignment horizontal="center" vertical="center" wrapText="1"/>
    </xf>
    <xf numFmtId="1" fontId="2" fillId="0" borderId="8" xfId="0" applyNumberFormat="1" applyFont="1" applyBorder="1" applyAlignment="1">
      <alignment horizontal="center" vertical="center" shrinkToFit="1"/>
    </xf>
    <xf numFmtId="0" fontId="2" fillId="0" borderId="8" xfId="0" applyFont="1" applyBorder="1" applyAlignment="1">
      <alignment horizontal="center" vertical="center" wrapText="1"/>
    </xf>
    <xf numFmtId="166" fontId="4" fillId="0" borderId="8" xfId="0" applyNumberFormat="1" applyFont="1" applyBorder="1" applyAlignment="1">
      <alignment horizontal="center" vertical="center" wrapText="1"/>
    </xf>
    <xf numFmtId="165" fontId="2" fillId="22" borderId="8" xfId="0" applyNumberFormat="1" applyFont="1" applyFill="1" applyBorder="1" applyAlignment="1">
      <alignment horizontal="center" vertical="center" wrapText="1"/>
    </xf>
    <xf numFmtId="165" fontId="2" fillId="2" borderId="8" xfId="0" applyNumberFormat="1" applyFont="1" applyFill="1" applyBorder="1" applyAlignment="1">
      <alignment horizontal="center" vertical="center" wrapText="1"/>
    </xf>
    <xf numFmtId="166" fontId="2" fillId="2" borderId="8" xfId="0" applyNumberFormat="1" applyFont="1" applyFill="1" applyBorder="1" applyAlignment="1" applyProtection="1">
      <alignment horizontal="center" vertical="center" wrapText="1"/>
      <protection locked="0"/>
    </xf>
    <xf numFmtId="165" fontId="2" fillId="3" borderId="10" xfId="0" applyNumberFormat="1" applyFont="1" applyFill="1" applyBorder="1" applyAlignment="1">
      <alignment horizontal="center" vertical="center" wrapText="1"/>
    </xf>
    <xf numFmtId="0" fontId="13" fillId="2" borderId="11" xfId="0" applyFont="1" applyFill="1" applyBorder="1" applyAlignment="1">
      <alignment horizontal="center" vertical="center" wrapText="1"/>
    </xf>
    <xf numFmtId="0" fontId="0" fillId="2" borderId="12" xfId="0" applyFill="1" applyBorder="1"/>
    <xf numFmtId="0" fontId="0" fillId="2" borderId="13" xfId="0" applyFill="1" applyBorder="1"/>
    <xf numFmtId="0" fontId="0" fillId="2" borderId="14" xfId="0" applyFill="1" applyBorder="1"/>
    <xf numFmtId="0" fontId="0" fillId="2" borderId="0" xfId="0" applyFill="1"/>
    <xf numFmtId="0" fontId="0" fillId="2" borderId="15" xfId="0" applyFill="1" applyBorder="1"/>
    <xf numFmtId="0" fontId="0" fillId="2" borderId="16" xfId="0" applyFill="1" applyBorder="1"/>
    <xf numFmtId="0" fontId="0" fillId="2" borderId="17" xfId="0" applyFill="1" applyBorder="1"/>
    <xf numFmtId="0" fontId="4" fillId="2" borderId="14" xfId="0" applyFont="1" applyFill="1" applyBorder="1" applyAlignment="1">
      <alignment horizontal="left" vertical="top"/>
    </xf>
    <xf numFmtId="0" fontId="0" fillId="2" borderId="16" xfId="0" applyFill="1" applyBorder="1" applyProtection="1">
      <protection locked="0"/>
    </xf>
    <xf numFmtId="0" fontId="0" fillId="2" borderId="17" xfId="0" applyFill="1" applyBorder="1" applyProtection="1">
      <protection locked="0"/>
    </xf>
    <xf numFmtId="0" fontId="0" fillId="2" borderId="9" xfId="0" applyFill="1" applyBorder="1" applyProtection="1">
      <protection locked="0"/>
    </xf>
    <xf numFmtId="0" fontId="6" fillId="0" borderId="0" xfId="0" applyFont="1"/>
    <xf numFmtId="0" fontId="4" fillId="0" borderId="0" xfId="0" applyFont="1"/>
    <xf numFmtId="49" fontId="4" fillId="0" borderId="0" xfId="0" applyNumberFormat="1" applyFont="1"/>
    <xf numFmtId="166" fontId="4" fillId="0" borderId="0" xfId="0" applyNumberFormat="1" applyFont="1"/>
    <xf numFmtId="0" fontId="2" fillId="0" borderId="3" xfId="0" applyFont="1" applyBorder="1" applyAlignment="1">
      <alignment horizontal="left" vertical="top" wrapText="1"/>
    </xf>
    <xf numFmtId="0" fontId="4" fillId="0" borderId="6" xfId="0" applyFont="1" applyBorder="1" applyAlignment="1">
      <alignment horizontal="left" vertical="center" wrapText="1"/>
    </xf>
    <xf numFmtId="0" fontId="0" fillId="0" borderId="1" xfId="0" applyBorder="1" applyAlignment="1">
      <alignment horizontal="center" vertical="center" wrapText="1"/>
    </xf>
    <xf numFmtId="0" fontId="1" fillId="0" borderId="3" xfId="0" applyFont="1" applyBorder="1" applyAlignment="1">
      <alignment horizontal="left" vertical="top" wrapText="1"/>
    </xf>
    <xf numFmtId="0" fontId="2" fillId="0" borderId="5" xfId="0" applyFont="1" applyBorder="1" applyAlignment="1">
      <alignment horizontal="left" vertical="top" wrapText="1"/>
    </xf>
    <xf numFmtId="0" fontId="9" fillId="0" borderId="0" xfId="0" applyFont="1" applyAlignment="1">
      <alignment horizontal="right" vertical="center" wrapText="1"/>
    </xf>
    <xf numFmtId="0" fontId="6" fillId="22" borderId="8" xfId="0" applyFont="1" applyFill="1" applyBorder="1" applyAlignment="1">
      <alignment horizontal="right" vertical="center" wrapText="1"/>
    </xf>
    <xf numFmtId="0" fontId="9" fillId="2" borderId="8" xfId="0" applyFont="1" applyFill="1" applyBorder="1" applyAlignment="1">
      <alignment horizontal="center" vertical="center" wrapText="1"/>
    </xf>
    <xf numFmtId="0" fontId="6" fillId="2" borderId="8" xfId="0" applyFont="1" applyFill="1" applyBorder="1" applyAlignment="1">
      <alignment horizontal="right" vertical="center" wrapText="1"/>
    </xf>
    <xf numFmtId="0" fontId="12" fillId="3" borderId="10" xfId="0" applyFont="1" applyFill="1" applyBorder="1" applyAlignment="1">
      <alignment horizontal="right" vertical="center" wrapText="1"/>
    </xf>
    <xf numFmtId="0" fontId="13" fillId="0" borderId="0" xfId="0" applyFont="1" applyAlignment="1">
      <alignment horizontal="right" vertical="center" wrapText="1"/>
    </xf>
    <xf numFmtId="0" fontId="4" fillId="0" borderId="8" xfId="0" applyFont="1" applyBorder="1" applyAlignment="1">
      <alignment horizontal="left" vertical="center" wrapText="1"/>
    </xf>
    <xf numFmtId="0" fontId="6" fillId="19" borderId="8" xfId="0" applyFont="1" applyFill="1" applyBorder="1" applyAlignment="1">
      <alignment horizontal="right" vertical="center" wrapText="1"/>
    </xf>
    <xf numFmtId="0" fontId="8" fillId="19" borderId="8" xfId="0" applyFont="1" applyFill="1" applyBorder="1" applyAlignment="1">
      <alignment horizontal="left" vertical="center" wrapText="1"/>
    </xf>
    <xf numFmtId="0" fontId="6" fillId="21" borderId="8" xfId="0" applyFont="1" applyFill="1" applyBorder="1" applyAlignment="1">
      <alignment horizontal="right" vertical="center" wrapText="1"/>
    </xf>
    <xf numFmtId="0" fontId="5" fillId="22" borderId="8" xfId="0" applyFont="1" applyFill="1" applyBorder="1" applyAlignment="1">
      <alignment horizontal="left" vertical="center" wrapText="1"/>
    </xf>
    <xf numFmtId="0" fontId="6" fillId="16" borderId="8" xfId="0" applyFont="1" applyFill="1" applyBorder="1" applyAlignment="1">
      <alignment horizontal="right"/>
    </xf>
    <xf numFmtId="0" fontId="8" fillId="16" borderId="8" xfId="0" applyFont="1" applyFill="1" applyBorder="1" applyAlignment="1">
      <alignment horizontal="left" vertical="center" wrapText="1"/>
    </xf>
    <xf numFmtId="0" fontId="6" fillId="18" borderId="8" xfId="0" applyFont="1" applyFill="1" applyBorder="1" applyAlignment="1">
      <alignment horizontal="right" vertical="center" wrapText="1"/>
    </xf>
    <xf numFmtId="0" fontId="12" fillId="15" borderId="8" xfId="0" applyFont="1" applyFill="1" applyBorder="1" applyAlignment="1">
      <alignment horizontal="right"/>
    </xf>
    <xf numFmtId="0" fontId="8" fillId="15" borderId="8" xfId="0" applyFont="1" applyFill="1" applyBorder="1" applyAlignment="1">
      <alignment horizontal="left" vertical="center" wrapText="1"/>
    </xf>
    <xf numFmtId="0" fontId="6" fillId="15" borderId="8" xfId="0" applyFont="1" applyFill="1" applyBorder="1" applyAlignment="1">
      <alignment horizontal="right" vertical="center" wrapText="1"/>
    </xf>
    <xf numFmtId="0" fontId="8" fillId="11" borderId="8" xfId="0" applyFont="1" applyFill="1" applyBorder="1" applyAlignment="1">
      <alignment horizontal="left" vertical="center" wrapText="1"/>
    </xf>
    <xf numFmtId="0" fontId="6" fillId="11" borderId="8" xfId="0" applyFont="1" applyFill="1" applyBorder="1" applyAlignment="1">
      <alignment horizontal="right" vertical="center" wrapText="1"/>
    </xf>
    <xf numFmtId="0" fontId="15" fillId="13" borderId="8" xfId="0" applyFont="1" applyFill="1" applyBorder="1" applyAlignment="1">
      <alignment horizontal="left" vertical="center" wrapText="1"/>
    </xf>
    <xf numFmtId="0" fontId="6" fillId="9" borderId="8" xfId="0" applyFont="1" applyFill="1" applyBorder="1" applyAlignment="1">
      <alignment horizontal="right" vertical="center" wrapText="1"/>
    </xf>
    <xf numFmtId="0" fontId="9" fillId="0" borderId="8" xfId="0" applyFont="1" applyBorder="1" applyAlignment="1">
      <alignment horizontal="center" vertical="center" wrapText="1"/>
    </xf>
    <xf numFmtId="0" fontId="5" fillId="11" borderId="8" xfId="0" applyFont="1" applyFill="1" applyBorder="1" applyAlignment="1">
      <alignment horizontal="left" vertical="center" wrapText="1"/>
    </xf>
    <xf numFmtId="0" fontId="6" fillId="7" borderId="8" xfId="0" applyFont="1" applyFill="1" applyBorder="1" applyAlignment="1">
      <alignment horizontal="right" vertical="center" wrapText="1"/>
    </xf>
    <xf numFmtId="0" fontId="5" fillId="9" borderId="8" xfId="0" applyFont="1" applyFill="1" applyBorder="1" applyAlignment="1">
      <alignment horizontal="left" vertical="center" wrapText="1"/>
    </xf>
    <xf numFmtId="0" fontId="4" fillId="0" borderId="8" xfId="0" applyFont="1" applyBorder="1" applyAlignment="1">
      <alignment vertical="center" wrapText="1"/>
    </xf>
    <xf numFmtId="0" fontId="8" fillId="9" borderId="8" xfId="0" applyFont="1" applyFill="1" applyBorder="1" applyAlignment="1">
      <alignment horizontal="left" vertical="center" wrapText="1"/>
    </xf>
    <xf numFmtId="0" fontId="2" fillId="0" borderId="8" xfId="0" applyFont="1" applyBorder="1" applyAlignment="1">
      <alignment horizontal="left" vertical="center" wrapText="1"/>
    </xf>
    <xf numFmtId="0" fontId="8" fillId="7" borderId="8" xfId="0" applyFont="1" applyFill="1" applyBorder="1" applyAlignment="1">
      <alignment horizontal="left" vertical="center" wrapText="1"/>
    </xf>
    <xf numFmtId="0" fontId="5" fillId="7" borderId="8" xfId="0" applyFont="1" applyFill="1" applyBorder="1" applyAlignment="1">
      <alignment horizontal="left" vertical="center" wrapText="1"/>
    </xf>
    <xf numFmtId="0" fontId="6" fillId="4" borderId="8" xfId="0" applyFont="1" applyFill="1" applyBorder="1" applyAlignment="1">
      <alignment horizontal="right" vertical="center" wrapText="1"/>
    </xf>
    <xf numFmtId="0" fontId="5" fillId="6" borderId="8" xfId="0" applyFont="1" applyFill="1" applyBorder="1" applyAlignment="1">
      <alignment horizontal="left" vertical="center" wrapText="1"/>
    </xf>
    <xf numFmtId="0" fontId="8" fillId="4" borderId="8" xfId="0" applyFont="1" applyFill="1" applyBorder="1" applyAlignment="1">
      <alignment horizontal="left" vertical="center" wrapText="1"/>
    </xf>
    <xf numFmtId="0" fontId="5" fillId="4" borderId="8" xfId="0" applyFont="1" applyFill="1" applyBorder="1" applyAlignment="1">
      <alignment horizontal="left" vertical="center" wrapText="1"/>
    </xf>
    <xf numFmtId="0" fontId="5" fillId="3" borderId="8" xfId="0" applyFont="1" applyFill="1" applyBorder="1" applyAlignment="1">
      <alignment horizontal="center" vertical="center" wrapText="1"/>
    </xf>
    <xf numFmtId="0" fontId="3" fillId="0" borderId="8" xfId="0" applyFont="1" applyBorder="1" applyAlignment="1" applyProtection="1">
      <alignment horizontal="left" vertical="center" wrapText="1"/>
      <protection locked="0"/>
    </xf>
    <xf numFmtId="0" fontId="5" fillId="3" borderId="8" xfId="0" applyFont="1" applyFill="1" applyBorder="1" applyAlignment="1">
      <alignment horizontal="left" vertical="center" wrapText="1"/>
    </xf>
    <xf numFmtId="0" fontId="14" fillId="0" borderId="0" xfId="0" applyFont="1" applyAlignment="1">
      <alignment horizontal="center" vertical="top"/>
    </xf>
    <xf numFmtId="0" fontId="17" fillId="19" borderId="0" xfId="0" applyFont="1" applyFill="1" applyAlignment="1">
      <alignment vertical="center" wrapText="1"/>
    </xf>
    <xf numFmtId="0" fontId="17" fillId="23" borderId="0" xfId="0" applyFont="1" applyFill="1" applyAlignment="1">
      <alignment vertical="center" wrapText="1"/>
    </xf>
    <xf numFmtId="0" fontId="17" fillId="9" borderId="0" xfId="0" applyFont="1" applyFill="1" applyAlignment="1">
      <alignment vertical="center" wrapText="1"/>
    </xf>
    <xf numFmtId="0" fontId="17" fillId="18" borderId="0" xfId="0" applyFont="1" applyFill="1" applyAlignment="1">
      <alignment vertical="center" wrapText="1"/>
    </xf>
    <xf numFmtId="0" fontId="10" fillId="0" borderId="0" xfId="0" applyFont="1" applyAlignment="1">
      <alignment vertical="top" wrapText="1"/>
    </xf>
    <xf numFmtId="0" fontId="17" fillId="7" borderId="0" xfId="0" applyFont="1" applyFill="1" applyAlignment="1">
      <alignment vertical="center" wrapText="1"/>
    </xf>
    <xf numFmtId="0" fontId="17" fillId="11" borderId="0" xfId="0" applyFont="1" applyFill="1" applyAlignment="1">
      <alignment vertical="center" wrapText="1"/>
    </xf>
    <xf numFmtId="0" fontId="17" fillId="13" borderId="0" xfId="0" applyFont="1" applyFill="1" applyAlignment="1">
      <alignment vertical="center"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2E8B7B"/>
      <rgbColor rgb="FFBFBFBF"/>
      <rgbColor rgb="FF808080"/>
      <rgbColor rgb="FF8DB4E3"/>
      <rgbColor rgb="FF993366"/>
      <rgbColor rgb="FFFDE6D3"/>
      <rgbColor rgb="FFE1DAE9"/>
      <rgbColor rgb="FF660066"/>
      <rgbColor rgb="FFDA9694"/>
      <rgbColor rgb="FF0066CC"/>
      <rgbColor rgb="FFD2E1F4"/>
      <rgbColor rgb="FF000080"/>
      <rgbColor rgb="FFFF00FF"/>
      <rgbColor rgb="FFFFFF00"/>
      <rgbColor rgb="FF00FFFF"/>
      <rgbColor rgb="FF800080"/>
      <rgbColor rgb="FF800000"/>
      <rgbColor rgb="FF008080"/>
      <rgbColor rgb="FF0000FF"/>
      <rgbColor rgb="FF00CCFF"/>
      <rgbColor rgb="FFCBDCA9"/>
      <rgbColor rgb="FFC9E7E3"/>
      <rgbColor rgb="FFF2DCDB"/>
      <rgbColor rgb="FF8EB4E3"/>
      <rgbColor rgb="FFD99694"/>
      <rgbColor rgb="FFB3A2C7"/>
      <rgbColor rgb="FFFAC090"/>
      <rgbColor rgb="FF3366FF"/>
      <rgbColor rgb="FF8DB4E2"/>
      <rgbColor rgb="FF99CC00"/>
      <rgbColor rgb="FFF0D5D4"/>
      <rgbColor rgb="FFFF9900"/>
      <rgbColor rgb="FFFF6600"/>
      <rgbColor rgb="FF558ED5"/>
      <rgbColor rgb="FFA6A6A6"/>
      <rgbColor rgb="FF003366"/>
      <rgbColor rgb="FF2E8B7A"/>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1562760</xdr:colOff>
      <xdr:row>0</xdr:row>
      <xdr:rowOff>17640</xdr:rowOff>
    </xdr:from>
    <xdr:to>
      <xdr:col>3</xdr:col>
      <xdr:colOff>527760</xdr:colOff>
      <xdr:row>0</xdr:row>
      <xdr:rowOff>752760</xdr:rowOff>
    </xdr:to>
    <xdr:pic>
      <xdr:nvPicPr>
        <xdr:cNvPr id="2" name="image1.pn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1562760" y="17640"/>
          <a:ext cx="4019760" cy="735120"/>
        </a:xfrm>
        <a:prstGeom prst="rect">
          <a:avLst/>
        </a:prstGeom>
        <a:ln w="0">
          <a:noFill/>
        </a:ln>
      </xdr:spPr>
    </xdr:pic>
    <xdr:clientData/>
  </xdr:twoCellAnchor>
</xdr:wsDr>
</file>

<file path=xl/theme/theme1.xml><?xml version="1.0" encoding="utf-8"?>
<a:theme xmlns:a="http://schemas.openxmlformats.org/drawingml/2006/main"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24"/>
  <sheetViews>
    <sheetView zoomScale="110" zoomScaleNormal="110" workbookViewId="0">
      <pane ySplit="10" topLeftCell="A11" activePane="bottomLeft" state="frozen"/>
      <selection pane="bottomLeft" activeCell="B11" sqref="B11"/>
    </sheetView>
  </sheetViews>
  <sheetFormatPr baseColWidth="10" defaultColWidth="9" defaultRowHeight="13" x14ac:dyDescent="0.15"/>
  <cols>
    <col min="1" max="1" width="31.796875" customWidth="1"/>
    <col min="2" max="2" width="31.59765625" customWidth="1"/>
    <col min="3" max="3" width="16.19921875" customWidth="1"/>
    <col min="4" max="4" width="15.19921875" customWidth="1"/>
    <col min="5" max="5" width="17.3984375" customWidth="1"/>
    <col min="6" max="6" width="3.59765625" hidden="1" customWidth="1"/>
  </cols>
  <sheetData>
    <row r="1" spans="1:7" ht="60.75" customHeight="1" x14ac:dyDescent="0.15">
      <c r="A1" s="97"/>
      <c r="B1" s="97"/>
      <c r="C1" s="97"/>
      <c r="D1" s="97"/>
      <c r="E1" s="97"/>
      <c r="F1" s="97"/>
      <c r="G1" s="2"/>
    </row>
    <row r="2" spans="1:7" ht="27" customHeight="1" x14ac:dyDescent="0.15">
      <c r="A2" s="98" t="s">
        <v>0</v>
      </c>
      <c r="B2" s="98"/>
      <c r="C2" s="98"/>
      <c r="D2" s="98"/>
      <c r="E2" s="98"/>
      <c r="F2" s="3"/>
    </row>
    <row r="3" spans="1:7" ht="55.5" customHeight="1" x14ac:dyDescent="0.15">
      <c r="A3" s="95" t="s">
        <v>1</v>
      </c>
      <c r="B3" s="95"/>
      <c r="C3" s="95"/>
      <c r="D3" s="95"/>
      <c r="E3" s="95"/>
      <c r="F3" s="3"/>
    </row>
    <row r="4" spans="1:7" ht="45" customHeight="1" x14ac:dyDescent="0.15">
      <c r="A4" s="99" t="s">
        <v>2</v>
      </c>
      <c r="B4" s="99"/>
      <c r="C4" s="99"/>
      <c r="D4" s="99"/>
      <c r="E4" s="99"/>
      <c r="F4" s="4"/>
      <c r="G4" s="2"/>
    </row>
    <row r="5" spans="1:7" ht="30.75" customHeight="1" x14ac:dyDescent="0.15">
      <c r="A5" s="99" t="s">
        <v>3</v>
      </c>
      <c r="B5" s="99"/>
      <c r="C5" s="99"/>
      <c r="D5" s="99"/>
      <c r="E5" s="99"/>
      <c r="F5" s="5"/>
      <c r="G5" s="2"/>
    </row>
    <row r="6" spans="1:7" ht="49.5" customHeight="1" x14ac:dyDescent="0.15">
      <c r="A6" s="95" t="s">
        <v>4</v>
      </c>
      <c r="B6" s="95"/>
      <c r="C6" s="95"/>
      <c r="D6" s="95"/>
      <c r="E6" s="95"/>
      <c r="F6" s="6"/>
    </row>
    <row r="7" spans="1:7" ht="46.5" customHeight="1" x14ac:dyDescent="0.15">
      <c r="A7" s="96" t="s">
        <v>5</v>
      </c>
      <c r="B7" s="96"/>
      <c r="C7" s="96"/>
      <c r="D7" s="96"/>
      <c r="E7" s="96"/>
      <c r="F7" s="7"/>
      <c r="G7" s="2"/>
    </row>
    <row r="8" spans="1:7" ht="15.75" customHeight="1" x14ac:dyDescent="0.15">
      <c r="A8" s="8"/>
      <c r="B8" s="9"/>
      <c r="C8" s="9"/>
      <c r="D8" s="9"/>
      <c r="E8" s="9"/>
      <c r="F8" s="10"/>
    </row>
    <row r="9" spans="1:7" ht="15.75" customHeight="1" x14ac:dyDescent="0.15">
      <c r="A9" s="8"/>
      <c r="B9" s="9"/>
      <c r="C9" s="9"/>
      <c r="D9" s="9"/>
      <c r="E9" s="9"/>
      <c r="F9" s="10"/>
    </row>
    <row r="10" spans="1:7" ht="17.25" customHeight="1" x14ac:dyDescent="0.15">
      <c r="A10" s="8"/>
      <c r="B10" s="9"/>
      <c r="C10" s="9"/>
      <c r="D10" s="9"/>
      <c r="E10" s="9"/>
      <c r="F10" s="10"/>
    </row>
    <row r="11" spans="1:7" ht="15" customHeight="1" x14ac:dyDescent="0.15">
      <c r="A11" s="11"/>
      <c r="B11" s="11"/>
      <c r="C11" s="12"/>
      <c r="D11" s="12"/>
      <c r="E11" s="12"/>
      <c r="F11" s="10"/>
    </row>
    <row r="12" spans="1:7" ht="13.5" customHeight="1" x14ac:dyDescent="0.15">
      <c r="A12" s="11"/>
      <c r="B12" s="11"/>
      <c r="C12" s="11"/>
      <c r="D12" s="11"/>
      <c r="E12" s="11"/>
      <c r="F12" s="10"/>
    </row>
    <row r="13" spans="1:7" ht="13.5" customHeight="1" x14ac:dyDescent="0.15">
      <c r="A13" s="13"/>
      <c r="B13" s="14"/>
      <c r="C13" s="15"/>
      <c r="D13" s="16"/>
      <c r="E13" s="17"/>
      <c r="F13" s="10"/>
    </row>
    <row r="14" spans="1:7" ht="13.5" customHeight="1" x14ac:dyDescent="0.15">
      <c r="A14" s="13"/>
      <c r="B14" s="14"/>
      <c r="C14" s="18"/>
      <c r="D14" s="17"/>
      <c r="E14" s="17"/>
      <c r="F14" s="10"/>
    </row>
    <row r="15" spans="1:7" ht="15.75" customHeight="1" x14ac:dyDescent="0.15">
      <c r="A15" s="14"/>
      <c r="B15" s="14"/>
      <c r="C15" s="18"/>
      <c r="D15" s="17"/>
      <c r="E15" s="17"/>
      <c r="F15" s="10"/>
    </row>
    <row r="16" spans="1:7" ht="13.5" customHeight="1" x14ac:dyDescent="0.15">
      <c r="A16" s="14"/>
      <c r="B16" s="14"/>
      <c r="C16" s="15"/>
      <c r="D16" s="19"/>
      <c r="E16" s="17"/>
      <c r="F16" s="10"/>
    </row>
    <row r="17" spans="1:6" s="21" customFormat="1" ht="15" customHeight="1" x14ac:dyDescent="0.15">
      <c r="A17" s="13"/>
      <c r="B17" s="14"/>
      <c r="C17" s="18"/>
      <c r="D17" s="19"/>
      <c r="E17" s="17"/>
      <c r="F17" s="20"/>
    </row>
    <row r="18" spans="1:6" ht="13.5" customHeight="1" x14ac:dyDescent="0.15">
      <c r="A18" s="11"/>
      <c r="B18" s="11"/>
      <c r="C18" s="11"/>
      <c r="D18" s="11"/>
      <c r="E18" s="11"/>
      <c r="F18" s="10"/>
    </row>
    <row r="19" spans="1:6" s="21" customFormat="1" ht="15" customHeight="1" x14ac:dyDescent="0.15">
      <c r="A19" s="13"/>
      <c r="B19" s="13"/>
      <c r="C19" s="15"/>
      <c r="D19" s="16"/>
      <c r="E19" s="17"/>
      <c r="F19" s="20"/>
    </row>
    <row r="20" spans="1:6" s="21" customFormat="1" ht="15" customHeight="1" x14ac:dyDescent="0.15">
      <c r="A20" s="13"/>
      <c r="B20" s="13"/>
      <c r="C20" s="18"/>
      <c r="D20" s="17"/>
      <c r="E20" s="17"/>
      <c r="F20" s="20"/>
    </row>
    <row r="21" spans="1:6" s="21" customFormat="1" ht="15" customHeight="1" x14ac:dyDescent="0.15">
      <c r="A21" s="14"/>
      <c r="B21" s="14"/>
      <c r="C21" s="18"/>
      <c r="D21" s="17"/>
      <c r="E21" s="17"/>
      <c r="F21" s="20"/>
    </row>
    <row r="22" spans="1:6" s="21" customFormat="1" ht="15" customHeight="1" x14ac:dyDescent="0.15">
      <c r="A22" s="14"/>
      <c r="B22" s="14"/>
      <c r="C22" s="15"/>
      <c r="D22" s="19"/>
      <c r="E22" s="17"/>
      <c r="F22" s="20"/>
    </row>
    <row r="23" spans="1:6" s="21" customFormat="1" ht="15" customHeight="1" x14ac:dyDescent="0.15">
      <c r="A23" s="13"/>
      <c r="B23" s="13"/>
      <c r="C23" s="18"/>
      <c r="D23" s="19"/>
      <c r="E23" s="17"/>
      <c r="F23" s="20"/>
    </row>
    <row r="24" spans="1:6" ht="13.5" customHeight="1" x14ac:dyDescent="0.15">
      <c r="A24" s="11"/>
      <c r="B24" s="11"/>
      <c r="C24" s="11"/>
      <c r="D24" s="11"/>
      <c r="E24" s="11"/>
      <c r="F24" s="10"/>
    </row>
    <row r="25" spans="1:6" s="21" customFormat="1" ht="15" customHeight="1" x14ac:dyDescent="0.15">
      <c r="A25" s="13"/>
      <c r="B25" s="13"/>
      <c r="C25" s="15"/>
      <c r="D25" s="16"/>
      <c r="E25" s="17"/>
      <c r="F25" s="20"/>
    </row>
    <row r="26" spans="1:6" s="21" customFormat="1" ht="15" customHeight="1" x14ac:dyDescent="0.15">
      <c r="A26" s="13"/>
      <c r="B26" s="13"/>
      <c r="C26" s="18"/>
      <c r="D26" s="17"/>
      <c r="E26" s="17"/>
      <c r="F26" s="20"/>
    </row>
    <row r="27" spans="1:6" s="21" customFormat="1" ht="15" customHeight="1" x14ac:dyDescent="0.15">
      <c r="A27" s="14"/>
      <c r="B27" s="14"/>
      <c r="C27" s="18"/>
      <c r="D27" s="17"/>
      <c r="E27" s="17"/>
      <c r="F27" s="20"/>
    </row>
    <row r="28" spans="1:6" s="21" customFormat="1" ht="15" customHeight="1" x14ac:dyDescent="0.15">
      <c r="A28" s="14"/>
      <c r="B28" s="14"/>
      <c r="C28" s="15"/>
      <c r="D28" s="19"/>
      <c r="E28" s="17"/>
      <c r="F28" s="20"/>
    </row>
    <row r="29" spans="1:6" s="21" customFormat="1" ht="15" customHeight="1" x14ac:dyDescent="0.15">
      <c r="A29" s="13"/>
      <c r="B29" s="13"/>
      <c r="C29" s="18"/>
      <c r="D29" s="19"/>
      <c r="E29" s="17"/>
      <c r="F29" s="20"/>
    </row>
    <row r="30" spans="1:6" ht="34.5" customHeight="1" x14ac:dyDescent="0.15">
      <c r="A30" s="22"/>
      <c r="B30" s="22"/>
      <c r="C30" s="22"/>
      <c r="D30" s="22"/>
      <c r="E30" s="17"/>
      <c r="F30" s="10"/>
    </row>
    <row r="31" spans="1:6" ht="18" customHeight="1" x14ac:dyDescent="0.15">
      <c r="A31" s="23"/>
      <c r="B31" s="23"/>
      <c r="C31" s="23"/>
      <c r="D31" s="23"/>
      <c r="E31" s="23"/>
      <c r="F31" s="10"/>
    </row>
    <row r="32" spans="1:6" ht="31.5" customHeight="1" x14ac:dyDescent="0.15">
      <c r="A32" s="13"/>
      <c r="B32" s="13"/>
      <c r="C32" s="15"/>
      <c r="D32" s="17"/>
      <c r="E32" s="19"/>
      <c r="F32" s="10"/>
    </row>
    <row r="33" spans="1:6" ht="12.75" customHeight="1" x14ac:dyDescent="0.15">
      <c r="A33" s="13"/>
      <c r="B33" s="13"/>
      <c r="C33" s="15"/>
      <c r="D33" s="17"/>
      <c r="E33" s="17"/>
      <c r="F33" s="10"/>
    </row>
    <row r="34" spans="1:6" ht="12.75" customHeight="1" x14ac:dyDescent="0.15">
      <c r="A34" s="13"/>
      <c r="B34" s="13"/>
      <c r="C34" s="15"/>
      <c r="D34" s="17"/>
      <c r="E34" s="17"/>
      <c r="F34" s="10"/>
    </row>
    <row r="35" spans="1:6" ht="14.25" customHeight="1" x14ac:dyDescent="0.15">
      <c r="A35" s="22"/>
      <c r="B35" s="22"/>
      <c r="C35" s="22"/>
      <c r="D35" s="22"/>
      <c r="E35" s="17"/>
      <c r="F35" s="10"/>
    </row>
    <row r="36" spans="1:6" ht="15.75" customHeight="1" x14ac:dyDescent="0.15">
      <c r="A36" s="24"/>
      <c r="B36" s="25"/>
      <c r="C36" s="25"/>
      <c r="D36" s="25"/>
      <c r="E36" s="25"/>
      <c r="F36" s="10"/>
    </row>
    <row r="37" spans="1:6" ht="15" customHeight="1" x14ac:dyDescent="0.15">
      <c r="A37" s="24"/>
      <c r="B37" s="25"/>
      <c r="C37" s="25"/>
      <c r="D37" s="25"/>
      <c r="E37" s="25"/>
      <c r="F37" s="10"/>
    </row>
    <row r="38" spans="1:6" ht="12.75" customHeight="1" x14ac:dyDescent="0.15">
      <c r="A38" s="11"/>
      <c r="B38" s="11"/>
      <c r="C38" s="11"/>
      <c r="D38" s="11"/>
      <c r="E38" s="11"/>
      <c r="F38" s="10"/>
    </row>
    <row r="39" spans="1:6" ht="13.5" customHeight="1" x14ac:dyDescent="0.15">
      <c r="A39" s="13"/>
      <c r="B39" s="14"/>
      <c r="C39" s="15"/>
      <c r="D39" s="16"/>
      <c r="E39" s="17"/>
      <c r="F39" s="10"/>
    </row>
    <row r="40" spans="1:6" s="21" customFormat="1" ht="15.75" customHeight="1" x14ac:dyDescent="0.15">
      <c r="A40" s="13"/>
      <c r="B40" s="14"/>
      <c r="C40" s="15"/>
      <c r="D40" s="17"/>
      <c r="E40" s="17"/>
      <c r="F40" s="20"/>
    </row>
    <row r="41" spans="1:6" ht="15.75" customHeight="1" x14ac:dyDescent="0.15">
      <c r="A41" s="14"/>
      <c r="B41" s="14"/>
      <c r="C41" s="15"/>
      <c r="D41" s="26"/>
      <c r="E41" s="17"/>
      <c r="F41" s="10"/>
    </row>
    <row r="42" spans="1:6" ht="12.75" customHeight="1" x14ac:dyDescent="0.15">
      <c r="A42" s="11"/>
      <c r="B42" s="11"/>
      <c r="C42" s="11"/>
      <c r="D42" s="11"/>
      <c r="E42" s="11"/>
      <c r="F42" s="10"/>
    </row>
    <row r="43" spans="1:6" ht="13.5" customHeight="1" x14ac:dyDescent="0.15">
      <c r="A43" s="13"/>
      <c r="B43" s="14"/>
      <c r="C43" s="15"/>
      <c r="D43" s="16"/>
      <c r="E43" s="17"/>
      <c r="F43" s="10"/>
    </row>
    <row r="44" spans="1:6" s="21" customFormat="1" ht="15.75" customHeight="1" x14ac:dyDescent="0.15">
      <c r="A44" s="13"/>
      <c r="B44" s="14"/>
      <c r="C44" s="15"/>
      <c r="D44" s="17"/>
      <c r="E44" s="17"/>
      <c r="F44" s="20"/>
    </row>
    <row r="45" spans="1:6" ht="15.75" customHeight="1" x14ac:dyDescent="0.15">
      <c r="A45" s="14"/>
      <c r="B45" s="14"/>
      <c r="C45" s="15"/>
      <c r="D45" s="26"/>
      <c r="E45" s="17"/>
      <c r="F45" s="10"/>
    </row>
    <row r="46" spans="1:6" ht="12.75" customHeight="1" x14ac:dyDescent="0.15">
      <c r="A46" s="11"/>
      <c r="B46" s="11"/>
      <c r="C46" s="11"/>
      <c r="D46" s="11"/>
      <c r="E46" s="11"/>
      <c r="F46" s="10"/>
    </row>
    <row r="47" spans="1:6" ht="13.5" customHeight="1" x14ac:dyDescent="0.15">
      <c r="A47" s="13"/>
      <c r="B47" s="14"/>
      <c r="C47" s="15"/>
      <c r="D47" s="16"/>
      <c r="E47" s="17"/>
      <c r="F47" s="10"/>
    </row>
    <row r="48" spans="1:6" s="21" customFormat="1" ht="15.75" customHeight="1" x14ac:dyDescent="0.15">
      <c r="A48" s="13"/>
      <c r="B48" s="14"/>
      <c r="C48" s="15"/>
      <c r="D48" s="17"/>
      <c r="E48" s="17"/>
      <c r="F48" s="20"/>
    </row>
    <row r="49" spans="1:6" ht="15.75" customHeight="1" x14ac:dyDescent="0.15">
      <c r="A49" s="14"/>
      <c r="B49" s="14"/>
      <c r="C49" s="15"/>
      <c r="D49" s="26"/>
      <c r="E49" s="17"/>
      <c r="F49" s="10"/>
    </row>
    <row r="50" spans="1:6" ht="37.5" customHeight="1" x14ac:dyDescent="0.15">
      <c r="A50" s="22"/>
      <c r="B50" s="22"/>
      <c r="C50" s="22"/>
      <c r="D50" s="22"/>
      <c r="E50" s="17"/>
      <c r="F50" s="10"/>
    </row>
    <row r="51" spans="1:6" ht="16.5" customHeight="1" x14ac:dyDescent="0.15">
      <c r="A51" s="23"/>
      <c r="B51" s="23"/>
      <c r="C51" s="23"/>
      <c r="D51" s="23"/>
      <c r="E51" s="23"/>
      <c r="F51" s="10"/>
    </row>
    <row r="52" spans="1:6" s="21" customFormat="1" ht="19.5" customHeight="1" x14ac:dyDescent="0.15">
      <c r="A52" s="13"/>
      <c r="B52" s="13"/>
      <c r="C52" s="15"/>
      <c r="D52" s="17"/>
      <c r="E52" s="19"/>
      <c r="F52" s="27"/>
    </row>
    <row r="53" spans="1:6" ht="21.75" customHeight="1" x14ac:dyDescent="0.15">
      <c r="A53" s="13"/>
      <c r="B53" s="13"/>
      <c r="C53" s="15"/>
      <c r="D53" s="17"/>
      <c r="E53" s="17"/>
      <c r="F53" s="10"/>
    </row>
    <row r="54" spans="1:6" ht="12.75" customHeight="1" x14ac:dyDescent="0.15">
      <c r="A54" s="13"/>
      <c r="B54" s="13"/>
      <c r="C54" s="15"/>
      <c r="D54" s="17"/>
      <c r="E54" s="17"/>
      <c r="F54" s="10"/>
    </row>
    <row r="55" spans="1:6" ht="13.5" customHeight="1" x14ac:dyDescent="0.15">
      <c r="A55" s="22"/>
      <c r="B55" s="22"/>
      <c r="C55" s="22"/>
      <c r="D55" s="22"/>
      <c r="E55" s="17"/>
      <c r="F55" s="10"/>
    </row>
    <row r="56" spans="1:6" ht="15.75" customHeight="1" x14ac:dyDescent="0.15">
      <c r="A56" s="24"/>
      <c r="B56" s="24"/>
      <c r="C56" s="24"/>
      <c r="D56" s="24"/>
      <c r="E56" s="24"/>
      <c r="F56" s="10"/>
    </row>
    <row r="57" spans="1:6" ht="15" customHeight="1" x14ac:dyDescent="0.15">
      <c r="A57" s="24"/>
      <c r="B57" s="25"/>
      <c r="C57" s="25"/>
      <c r="D57" s="25"/>
      <c r="E57" s="25"/>
      <c r="F57" s="10"/>
    </row>
    <row r="58" spans="1:6" s="21" customFormat="1" ht="15.75" customHeight="1" x14ac:dyDescent="0.15">
      <c r="A58" s="11"/>
      <c r="B58" s="11"/>
      <c r="C58" s="11"/>
      <c r="D58" s="11"/>
      <c r="E58" s="11"/>
      <c r="F58" s="27"/>
    </row>
    <row r="59" spans="1:6" s="21" customFormat="1" ht="16.5" customHeight="1" x14ac:dyDescent="0.15">
      <c r="A59" s="13"/>
      <c r="B59" s="13"/>
      <c r="C59" s="15"/>
      <c r="D59" s="16"/>
      <c r="E59" s="17"/>
      <c r="F59" s="27"/>
    </row>
    <row r="60" spans="1:6" ht="15.75" customHeight="1" x14ac:dyDescent="0.15">
      <c r="A60" s="13"/>
      <c r="B60" s="13"/>
      <c r="C60" s="15"/>
      <c r="D60" s="17"/>
      <c r="E60" s="17"/>
      <c r="F60" s="10"/>
    </row>
    <row r="61" spans="1:6" ht="15" customHeight="1" x14ac:dyDescent="0.15">
      <c r="A61" s="13"/>
      <c r="B61" s="13"/>
      <c r="C61" s="15"/>
      <c r="D61" s="17"/>
      <c r="E61" s="17"/>
      <c r="F61" s="10"/>
    </row>
    <row r="62" spans="1:6" ht="31.5" customHeight="1" x14ac:dyDescent="0.15">
      <c r="A62" s="22"/>
      <c r="B62" s="22"/>
      <c r="C62" s="22"/>
      <c r="D62" s="22"/>
      <c r="E62" s="17"/>
      <c r="F62" s="10"/>
    </row>
    <row r="63" spans="1:6" ht="15" customHeight="1" x14ac:dyDescent="0.15">
      <c r="A63" s="23"/>
      <c r="B63" s="14"/>
      <c r="C63" s="14"/>
      <c r="D63" s="14"/>
      <c r="E63" s="14"/>
      <c r="F63" s="10"/>
    </row>
    <row r="64" spans="1:6" ht="30" customHeight="1" x14ac:dyDescent="0.15">
      <c r="A64" s="13"/>
      <c r="B64" s="13"/>
      <c r="C64" s="15"/>
      <c r="D64" s="17"/>
      <c r="E64" s="19"/>
      <c r="F64" s="28"/>
    </row>
    <row r="65" spans="1:6" ht="15.75" customHeight="1" x14ac:dyDescent="0.15">
      <c r="A65" s="13"/>
      <c r="B65" s="13"/>
      <c r="C65" s="15"/>
      <c r="D65" s="17"/>
      <c r="E65" s="17"/>
      <c r="F65" s="10"/>
    </row>
    <row r="66" spans="1:6" ht="13.5" customHeight="1" x14ac:dyDescent="0.15">
      <c r="A66" s="13"/>
      <c r="B66" s="13"/>
      <c r="C66" s="15"/>
      <c r="D66" s="17"/>
      <c r="E66" s="17"/>
      <c r="F66" s="10"/>
    </row>
    <row r="67" spans="1:6" ht="14.25" customHeight="1" x14ac:dyDescent="0.15">
      <c r="A67" s="22"/>
      <c r="B67" s="22"/>
      <c r="C67" s="22"/>
      <c r="D67" s="22"/>
      <c r="E67" s="17"/>
      <c r="F67" s="10"/>
    </row>
    <row r="68" spans="1:6" ht="15.75" customHeight="1" x14ac:dyDescent="0.15">
      <c r="A68" s="24"/>
      <c r="B68" s="25"/>
      <c r="C68" s="25"/>
      <c r="D68" s="25"/>
      <c r="E68" s="25"/>
      <c r="F68" s="10"/>
    </row>
    <row r="69" spans="1:6" ht="15" customHeight="1" x14ac:dyDescent="0.15">
      <c r="A69" s="24"/>
      <c r="B69" s="25"/>
      <c r="C69" s="25"/>
      <c r="D69" s="25"/>
      <c r="E69" s="25"/>
      <c r="F69" s="10"/>
    </row>
    <row r="70" spans="1:6" ht="13.5" customHeight="1" x14ac:dyDescent="0.15">
      <c r="A70" s="11"/>
      <c r="B70" s="11"/>
      <c r="C70" s="11"/>
      <c r="D70" s="11"/>
      <c r="E70" s="11"/>
      <c r="F70" s="10"/>
    </row>
    <row r="71" spans="1:6" ht="13.5" customHeight="1" x14ac:dyDescent="0.15">
      <c r="A71" s="13"/>
      <c r="B71" s="13"/>
      <c r="C71" s="15"/>
      <c r="D71" s="16"/>
      <c r="E71" s="17"/>
      <c r="F71" s="10"/>
    </row>
    <row r="72" spans="1:6" ht="12.75" customHeight="1" x14ac:dyDescent="0.15">
      <c r="A72" s="13"/>
      <c r="B72" s="14"/>
      <c r="C72" s="15"/>
      <c r="D72" s="19"/>
      <c r="E72" s="17"/>
      <c r="F72" s="10"/>
    </row>
    <row r="73" spans="1:6" ht="15" customHeight="1" x14ac:dyDescent="0.15">
      <c r="A73" s="13"/>
      <c r="B73" s="14"/>
      <c r="C73" s="15"/>
      <c r="D73" s="19"/>
      <c r="E73" s="17"/>
      <c r="F73" s="10"/>
    </row>
    <row r="74" spans="1:6" ht="33.75" customHeight="1" x14ac:dyDescent="0.15">
      <c r="A74" s="22"/>
      <c r="B74" s="22"/>
      <c r="C74" s="22"/>
      <c r="D74" s="22"/>
      <c r="E74" s="17"/>
      <c r="F74" s="10"/>
    </row>
    <row r="75" spans="1:6" ht="15.75" customHeight="1" x14ac:dyDescent="0.15">
      <c r="A75" s="23"/>
      <c r="B75" s="14"/>
      <c r="C75" s="14"/>
      <c r="D75" s="14"/>
      <c r="E75" s="14"/>
      <c r="F75" s="10"/>
    </row>
    <row r="76" spans="1:6" ht="30.75" customHeight="1" x14ac:dyDescent="0.15">
      <c r="A76" s="13"/>
      <c r="B76" s="13"/>
      <c r="C76" s="15"/>
      <c r="D76" s="17"/>
      <c r="E76" s="19"/>
      <c r="F76" s="28"/>
    </row>
    <row r="77" spans="1:6" ht="12.75" customHeight="1" x14ac:dyDescent="0.15">
      <c r="A77" s="13"/>
      <c r="B77" s="13"/>
      <c r="C77" s="15"/>
      <c r="D77" s="17"/>
      <c r="E77" s="17"/>
      <c r="F77" s="10"/>
    </row>
    <row r="78" spans="1:6" ht="12.75" customHeight="1" x14ac:dyDescent="0.15">
      <c r="A78" s="13"/>
      <c r="B78" s="13"/>
      <c r="C78" s="15"/>
      <c r="D78" s="17"/>
      <c r="E78" s="17"/>
      <c r="F78" s="28"/>
    </row>
    <row r="79" spans="1:6" ht="15.75" customHeight="1" x14ac:dyDescent="0.15">
      <c r="A79" s="22"/>
      <c r="B79" s="22"/>
      <c r="C79" s="22"/>
      <c r="D79" s="22"/>
      <c r="E79" s="17"/>
      <c r="F79" s="10"/>
    </row>
    <row r="80" spans="1:6" ht="15" customHeight="1" x14ac:dyDescent="0.15">
      <c r="A80" s="24"/>
      <c r="B80" s="25"/>
      <c r="C80" s="25"/>
      <c r="D80" s="25"/>
      <c r="E80" s="25"/>
      <c r="F80" s="10"/>
    </row>
    <row r="81" spans="1:6" s="21" customFormat="1" ht="12" customHeight="1" x14ac:dyDescent="0.15">
      <c r="A81" s="23"/>
      <c r="B81" s="23"/>
      <c r="C81" s="23"/>
      <c r="D81" s="23"/>
      <c r="E81" s="23"/>
      <c r="F81" s="27"/>
    </row>
    <row r="82" spans="1:6" s="21" customFormat="1" ht="15.75" customHeight="1" x14ac:dyDescent="0.15">
      <c r="A82" s="13"/>
      <c r="B82" s="13"/>
      <c r="C82" s="15"/>
      <c r="D82" s="16"/>
      <c r="E82" s="17"/>
      <c r="F82" s="27"/>
    </row>
    <row r="83" spans="1:6" ht="12.75" customHeight="1" x14ac:dyDescent="0.15">
      <c r="A83" s="13"/>
      <c r="B83" s="14"/>
      <c r="C83" s="15"/>
      <c r="D83" s="16"/>
      <c r="E83" s="17"/>
      <c r="F83" s="10"/>
    </row>
    <row r="84" spans="1:6" ht="12.75" customHeight="1" x14ac:dyDescent="0.15">
      <c r="A84" s="13"/>
      <c r="B84" s="13"/>
      <c r="C84" s="15"/>
      <c r="D84" s="19"/>
      <c r="E84" s="17"/>
      <c r="F84" s="10"/>
    </row>
    <row r="85" spans="1:6" s="30" customFormat="1" ht="15.75" customHeight="1" x14ac:dyDescent="0.15">
      <c r="A85" s="22"/>
      <c r="B85" s="22"/>
      <c r="C85" s="22"/>
      <c r="D85" s="22"/>
      <c r="E85" s="17"/>
      <c r="F85" s="29"/>
    </row>
    <row r="86" spans="1:6" ht="13.5" customHeight="1" x14ac:dyDescent="0.15">
      <c r="A86" s="23"/>
      <c r="B86" s="14"/>
      <c r="C86" s="14"/>
      <c r="D86" s="14"/>
      <c r="E86" s="14"/>
      <c r="F86" s="10"/>
    </row>
    <row r="87" spans="1:6" s="21" customFormat="1" ht="12" customHeight="1" x14ac:dyDescent="0.15">
      <c r="A87" s="13"/>
      <c r="B87" s="13"/>
      <c r="C87" s="15"/>
      <c r="D87" s="17"/>
      <c r="E87" s="17"/>
      <c r="F87" s="20"/>
    </row>
    <row r="88" spans="1:6" ht="15.75" customHeight="1" x14ac:dyDescent="0.15">
      <c r="A88" s="22"/>
      <c r="B88" s="22"/>
      <c r="C88" s="22"/>
      <c r="D88" s="22"/>
      <c r="E88" s="17"/>
      <c r="F88" s="10"/>
    </row>
    <row r="89" spans="1:6" ht="15" customHeight="1" x14ac:dyDescent="0.15">
      <c r="A89" s="24"/>
      <c r="B89" s="25"/>
      <c r="C89" s="25"/>
      <c r="D89" s="25"/>
      <c r="E89" s="25"/>
      <c r="F89" s="10"/>
    </row>
    <row r="90" spans="1:6" ht="15.75" customHeight="1" x14ac:dyDescent="0.15">
      <c r="A90" s="23"/>
      <c r="B90" s="23"/>
      <c r="C90" s="23"/>
      <c r="D90" s="23"/>
      <c r="E90" s="23"/>
      <c r="F90" s="10"/>
    </row>
    <row r="91" spans="1:6" ht="15" customHeight="1" x14ac:dyDescent="0.15">
      <c r="A91" s="13"/>
      <c r="B91" s="13"/>
      <c r="C91" s="15"/>
      <c r="D91" s="17"/>
      <c r="E91" s="17"/>
      <c r="F91" s="10"/>
    </row>
    <row r="92" spans="1:6" ht="12.75" customHeight="1" x14ac:dyDescent="0.15">
      <c r="A92" s="13"/>
      <c r="B92" s="14"/>
      <c r="C92" s="15"/>
      <c r="D92" s="19"/>
      <c r="E92" s="17"/>
      <c r="F92" s="10"/>
    </row>
    <row r="93" spans="1:6" ht="15" customHeight="1" x14ac:dyDescent="0.15">
      <c r="A93" s="13"/>
      <c r="B93" s="13"/>
      <c r="C93" s="15"/>
      <c r="D93" s="17"/>
      <c r="E93" s="17"/>
      <c r="F93" s="10"/>
    </row>
    <row r="94" spans="1:6" s="30" customFormat="1" ht="15.75" customHeight="1" x14ac:dyDescent="0.15">
      <c r="A94" s="22"/>
      <c r="B94" s="22"/>
      <c r="C94" s="22"/>
      <c r="D94" s="22"/>
      <c r="E94" s="17"/>
      <c r="F94" s="29"/>
    </row>
    <row r="95" spans="1:6" ht="13.5" customHeight="1" x14ac:dyDescent="0.15">
      <c r="A95" s="23"/>
      <c r="B95" s="31"/>
      <c r="C95" s="31"/>
      <c r="D95" s="31"/>
      <c r="E95" s="31"/>
      <c r="F95" s="10"/>
    </row>
    <row r="96" spans="1:6" s="21" customFormat="1" ht="12" customHeight="1" x14ac:dyDescent="0.15">
      <c r="A96" s="13"/>
      <c r="B96" s="13"/>
      <c r="C96" s="15"/>
      <c r="D96" s="17"/>
      <c r="E96" s="17"/>
      <c r="F96" s="20"/>
    </row>
    <row r="97" spans="1:6" ht="15.75" customHeight="1" x14ac:dyDescent="0.15">
      <c r="A97" s="22"/>
      <c r="B97" s="22"/>
      <c r="C97" s="22"/>
      <c r="D97" s="22"/>
      <c r="E97" s="17"/>
      <c r="F97" s="10"/>
    </row>
    <row r="98" spans="1:6" ht="12.75" customHeight="1" x14ac:dyDescent="0.15">
      <c r="A98" s="24"/>
      <c r="B98" s="25"/>
      <c r="C98" s="25"/>
      <c r="D98" s="25"/>
      <c r="E98" s="25"/>
    </row>
    <row r="99" spans="1:6" ht="15.75" customHeight="1" x14ac:dyDescent="0.15">
      <c r="A99" s="11"/>
      <c r="B99" s="13"/>
      <c r="C99" s="12"/>
      <c r="D99" s="12"/>
      <c r="E99" s="12"/>
    </row>
    <row r="100" spans="1:6" ht="12.75" customHeight="1" x14ac:dyDescent="0.15">
      <c r="A100" s="13"/>
      <c r="B100" s="13"/>
      <c r="C100" s="32"/>
      <c r="D100" s="15"/>
      <c r="E100" s="33"/>
    </row>
    <row r="101" spans="1:6" ht="12.75" customHeight="1" x14ac:dyDescent="0.15">
      <c r="A101" s="13"/>
      <c r="B101" s="13"/>
      <c r="C101" s="15"/>
      <c r="D101" s="17"/>
      <c r="E101" s="17"/>
    </row>
    <row r="102" spans="1:6" ht="15.75" customHeight="1" x14ac:dyDescent="0.15">
      <c r="A102" s="22"/>
      <c r="B102" s="22"/>
      <c r="C102" s="22"/>
      <c r="D102" s="22"/>
      <c r="E102" s="17"/>
      <c r="F102" s="10"/>
    </row>
    <row r="103" spans="1:6" s="21" customFormat="1" ht="13.5" customHeight="1" x14ac:dyDescent="0.15">
      <c r="A103" s="24"/>
      <c r="B103" s="25"/>
      <c r="C103" s="25"/>
      <c r="D103" s="25"/>
      <c r="E103" s="25"/>
      <c r="F103" s="20"/>
    </row>
    <row r="104" spans="1:6" ht="12.75" customHeight="1" x14ac:dyDescent="0.15">
      <c r="A104" s="22"/>
      <c r="B104" s="22"/>
      <c r="C104" s="22"/>
      <c r="D104" s="22"/>
      <c r="E104" s="17"/>
    </row>
    <row r="105" spans="1:6" ht="13.5" customHeight="1" x14ac:dyDescent="0.15">
      <c r="A105" s="22"/>
      <c r="B105" s="13"/>
      <c r="C105" s="13"/>
      <c r="D105" s="13"/>
      <c r="E105" s="17"/>
    </row>
    <row r="106" spans="1:6" ht="12.75" customHeight="1" x14ac:dyDescent="0.15">
      <c r="A106" s="22"/>
      <c r="B106" s="22"/>
      <c r="C106" s="22"/>
      <c r="D106" s="22"/>
      <c r="E106" s="19"/>
    </row>
    <row r="107" spans="1:6" ht="12.75" customHeight="1" x14ac:dyDescent="0.15">
      <c r="A107" s="22"/>
      <c r="B107" s="22"/>
      <c r="C107" s="22"/>
      <c r="D107" s="22"/>
      <c r="E107" s="17"/>
    </row>
    <row r="108" spans="1:6" ht="12.75" customHeight="1" x14ac:dyDescent="0.15">
      <c r="A108" s="34"/>
      <c r="B108" s="22"/>
      <c r="C108" s="22"/>
      <c r="D108" s="22"/>
      <c r="E108" s="17"/>
    </row>
    <row r="109" spans="1:6" ht="12.75" customHeight="1" x14ac:dyDescent="0.15">
      <c r="A109" s="35"/>
      <c r="B109" s="35"/>
      <c r="C109" s="35"/>
      <c r="D109" s="35"/>
      <c r="E109" s="35"/>
    </row>
    <row r="110" spans="1:6" ht="12.75" customHeight="1" x14ac:dyDescent="0.15">
      <c r="A110" s="24"/>
      <c r="B110" s="24"/>
      <c r="C110" s="24"/>
      <c r="D110" s="24"/>
      <c r="E110" s="24"/>
    </row>
    <row r="111" spans="1:6" ht="12.75" customHeight="1" x14ac:dyDescent="0.15">
      <c r="A111" s="35"/>
      <c r="B111" s="35"/>
      <c r="C111" s="35"/>
      <c r="D111" s="35"/>
      <c r="E111" s="35"/>
    </row>
    <row r="112" spans="1:6" ht="12.75" customHeight="1" x14ac:dyDescent="0.15">
      <c r="A112" s="35"/>
      <c r="B112" s="35"/>
      <c r="C112" s="35"/>
      <c r="D112" s="35"/>
      <c r="E112" s="35"/>
    </row>
    <row r="113" spans="1:5" ht="12.75" customHeight="1" x14ac:dyDescent="0.15">
      <c r="A113" s="36"/>
      <c r="B113" s="36"/>
      <c r="C113" s="35"/>
      <c r="D113" s="35"/>
      <c r="E113" s="35"/>
    </row>
    <row r="114" spans="1:5" ht="12.75" customHeight="1" x14ac:dyDescent="0.15">
      <c r="A114" s="36"/>
      <c r="B114" s="36"/>
      <c r="C114" s="35"/>
      <c r="D114" s="35"/>
      <c r="E114" s="35"/>
    </row>
    <row r="115" spans="1:5" ht="12.75" customHeight="1" x14ac:dyDescent="0.15">
      <c r="A115" s="35"/>
      <c r="B115" s="35"/>
      <c r="C115" s="35"/>
      <c r="D115" s="35"/>
      <c r="E115" s="35"/>
    </row>
    <row r="116" spans="1:5" ht="12.75" customHeight="1" x14ac:dyDescent="0.15">
      <c r="A116" s="35"/>
      <c r="B116" s="35"/>
      <c r="C116" s="35"/>
      <c r="D116" s="35"/>
      <c r="E116" s="35"/>
    </row>
    <row r="117" spans="1:5" ht="12.75" customHeight="1" x14ac:dyDescent="0.15">
      <c r="A117" s="35"/>
      <c r="B117" s="35"/>
      <c r="C117" s="35"/>
      <c r="D117" s="35"/>
      <c r="E117" s="35"/>
    </row>
    <row r="118" spans="1:5" ht="12.75" customHeight="1" x14ac:dyDescent="0.15">
      <c r="A118" s="35"/>
      <c r="B118" s="35"/>
      <c r="C118" s="35"/>
      <c r="D118" s="35"/>
      <c r="E118" s="35"/>
    </row>
    <row r="119" spans="1:5" ht="12.75" customHeight="1" x14ac:dyDescent="0.15">
      <c r="A119" s="35"/>
      <c r="B119" s="35"/>
      <c r="C119" s="35"/>
      <c r="D119" s="35"/>
      <c r="E119" s="35"/>
    </row>
    <row r="120" spans="1:5" ht="12.75" customHeight="1" x14ac:dyDescent="0.15">
      <c r="A120" s="35"/>
      <c r="B120" s="35"/>
      <c r="C120" s="35"/>
      <c r="D120" s="35"/>
      <c r="E120" s="35"/>
    </row>
    <row r="121" spans="1:5" ht="12.75" customHeight="1" x14ac:dyDescent="0.15">
      <c r="A121" s="35"/>
      <c r="B121" s="35"/>
      <c r="C121" s="35"/>
      <c r="D121" s="35"/>
      <c r="E121" s="35"/>
    </row>
    <row r="122" spans="1:5" ht="12.75" customHeight="1" x14ac:dyDescent="0.15">
      <c r="A122" s="35"/>
      <c r="B122" s="35"/>
      <c r="C122" s="35"/>
      <c r="D122" s="35"/>
      <c r="E122" s="35"/>
    </row>
    <row r="123" spans="1:5" ht="12.75" customHeight="1" x14ac:dyDescent="0.15">
      <c r="A123" s="37"/>
      <c r="B123" s="37"/>
      <c r="C123" s="37"/>
      <c r="D123" s="37"/>
      <c r="E123" s="37"/>
    </row>
    <row r="124" spans="1:5" ht="12.75" customHeight="1" x14ac:dyDescent="0.15">
      <c r="A124" s="37"/>
      <c r="B124" s="37"/>
      <c r="C124" s="37"/>
      <c r="D124" s="37"/>
      <c r="E124" s="37"/>
    </row>
  </sheetData>
  <mergeCells count="7">
    <mergeCell ref="A6:E6"/>
    <mergeCell ref="A7:E7"/>
    <mergeCell ref="A1:F1"/>
    <mergeCell ref="A2:E2"/>
    <mergeCell ref="A3:E3"/>
    <mergeCell ref="A4:E4"/>
    <mergeCell ref="A5:E5"/>
  </mergeCells>
  <dataValidations count="16">
    <dataValidation allowBlank="1" showInputMessage="1" showErrorMessage="1" promptTitle="Please indicate" prompt="How many packs of 10 you will need._x000a__x000a_Ex: Serving 300 participants= 30 packs" sqref="C14:C15 C40:C41 C44:C45 C48:C49 C60:C61 C72:C73" xr:uid="{00000000-0002-0000-0000-000000000000}">
      <formula1>0</formula1>
      <formula2>0</formula2>
    </dataValidation>
    <dataValidation allowBlank="1" showInputMessage="1" showErrorMessage="1" prompt="One manual per facilitator is required for fidelity" sqref="C13 C39 C43 C47 C59 C71 C82" xr:uid="{00000000-0002-0000-0000-000001000000}">
      <formula1>0</formula1>
      <formula2>0</formula2>
    </dataValidation>
    <dataValidation type="list" allowBlank="1" showInputMessage="1" showErrorMessage="1" prompt="1 pack = $120_x000a_2-9 packs = $115_x000a_10-99 packs = $110_x000a_100+ packs = $95_x000a_" sqref="D40:D41 D44:D45 D48:D49" xr:uid="{00000000-0002-0000-0000-000002000000}">
      <formula1>"$120,$115,$110,$95"</formula1>
      <formula2>0</formula2>
    </dataValidation>
    <dataValidation type="list" allowBlank="1" showInputMessage="1" showErrorMessage="1" prompt="1-3 packs: $60_x000a_4-19 packs: $55_x000a_20+ packs= $50_x000a_" sqref="D84" xr:uid="{00000000-0002-0000-0000-000003000000}">
      <formula1>"$60,$55,$50"</formula1>
      <formula2>0</formula2>
    </dataValidation>
    <dataValidation type="list" allowBlank="1" showInputMessage="1" showErrorMessage="1" prompt="1-3 packs= $87.50_x000a__x000a_4+packs= $77.50" sqref="D83" xr:uid="{00000000-0002-0000-0000-000004000000}">
      <formula1>"$87.50,$77.50"</formula1>
      <formula2>0</formula2>
    </dataValidation>
    <dataValidation type="list" allowBlank="1" showInputMessage="1" showErrorMessage="1" prompt="1 pack= $110_x000a_2-9 packs= $105 _x000a_10-99 packs= $100 _x000a_100+ packs = $85 _x000a_" sqref="D72:D73" xr:uid="{00000000-0002-0000-0000-000005000000}">
      <formula1>"$110,$105,$100,$85"</formula1>
      <formula2>0</formula2>
    </dataValidation>
    <dataValidation type="list" allowBlank="1" showInputMessage="1" showErrorMessage="1" prompt="1-3 packs= $87.50_x000a__x000a_4+ packs= $77.50_x000a_" sqref="D92" xr:uid="{00000000-0002-0000-0000-000006000000}">
      <formula1>"$87.50,$77.50"</formula1>
      <formula2>0</formula2>
    </dataValidation>
    <dataValidation allowBlank="1" showInputMessage="1" showErrorMessage="1" promptTitle="Please indicate:" prompt="How many individual training seats you will need?" sqref="C34 C54 C66 C78" xr:uid="{00000000-0002-0000-0000-000007000000}">
      <formula1>0</formula1>
      <formula2>0</formula2>
    </dataValidation>
    <dataValidation type="list" allowBlank="1" showInputMessage="1" showErrorMessage="1" prompt="1 pack= $150_x000a_2-9 packs = $145_x000a_10- 99 packs = $140_x000a_100+ packs = $125_x000a_" sqref="D14:D15 D20:D21 D26:D27" xr:uid="{00000000-0002-0000-0000-000008000000}">
      <formula1>"$150,$145,$140,$125"</formula1>
      <formula2>0</formula2>
    </dataValidation>
    <dataValidation type="list" allowBlank="1" showInputMessage="1" showErrorMessage="1" prompt="1 pack = $16.50 _x000a_2-9 packs = $14.50 _x000a_10-99 packs = $12.50_x000a_100+ packs = $10.50 " sqref="D16:D17 D22:D23 D28:D29" xr:uid="{00000000-0002-0000-0000-000009000000}">
      <formula1>"$16.50,$14.50,$12.50,$10.50"</formula1>
      <formula2>0</formula2>
    </dataValidation>
    <dataValidation allowBlank="1" showInputMessage="1" showErrorMessage="1" promptTitle="Please indicate" prompt="how many packs of 5 you will need._x000a__x000a_Ex: serving 30 participants= 6 packs" sqref="C83:C84 C92" xr:uid="{00000000-0002-0000-0000-00000A000000}">
      <formula1>0</formula1>
      <formula2>0</formula2>
    </dataValidation>
    <dataValidation allowBlank="1" showInputMessage="1" showErrorMessage="1" promptTitle="Please indicate" prompt="how many packs of participant worksheets you will need." sqref="C93" xr:uid="{00000000-0002-0000-0000-00000B000000}">
      <formula1>0</formula1>
      <formula2>0</formula2>
    </dataValidation>
    <dataValidation allowBlank="1" showInputMessage="1" showErrorMessage="1" promptTitle="Please indicate" prompt="How many packs of 10 you will need._x000a__x000a_You will need one for each participant. _x000a__x000a_Ex: Serving 300 participants= 30 packs" sqref="C16:C17" xr:uid="{00000000-0002-0000-0000-00000C000000}">
      <formula1>0</formula1>
      <formula2>0</formula2>
    </dataValidation>
    <dataValidation allowBlank="1" showInputMessage="1" showErrorMessage="1" promptTitle="Shipping Costs:" prompt="10% for orders under $5000 _x000a__x000a_$500 for orders between $5k-$10k_x000a__x000a_5% for orders $10k+             _x000a_                                                _x000a_*Your local sales tax when shipping to AZ, CA, FL, MD, OH, OK or UT*" sqref="A105:D105" xr:uid="{00000000-0002-0000-0000-00000D000000}">
      <formula1>0</formula1>
      <formula2>0</formula2>
    </dataValidation>
    <dataValidation type="list" allowBlank="1" showInputMessage="1" showErrorMessage="1" prompt="1-4 packs= $155.00_x000a_5-9 packs= $150.00_x000a_10+ packs= $145.00" sqref="D60" xr:uid="{00000000-0002-0000-0000-00000E000000}">
      <formula1>"$155,$150,$145"</formula1>
      <formula2>0</formula2>
    </dataValidation>
    <dataValidation type="list" allowBlank="1" showInputMessage="1" showErrorMessage="1" prompt="1-4 packs= $135.00_x000a_5-9 packs= $130.00_x000a_10+ packs= $125.00" sqref="D61" xr:uid="{00000000-0002-0000-0000-00000F000000}">
      <formula1>"$135,$130,$125"</formula1>
      <formula2>0</formula2>
    </dataValidation>
  </dataValidations>
  <pageMargins left="0.25" right="0.25" top="0.75" bottom="0.75" header="0.511811023622047" footer="0.511811023622047"/>
  <pageSetup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40"/>
  <sheetViews>
    <sheetView tabSelected="1" zoomScaleNormal="100" workbookViewId="0">
      <selection activeCell="M44" sqref="M44"/>
    </sheetView>
  </sheetViews>
  <sheetFormatPr baseColWidth="10" defaultColWidth="8.796875" defaultRowHeight="13" x14ac:dyDescent="0.15"/>
  <cols>
    <col min="1" max="1" width="39.19921875" customWidth="1"/>
    <col min="2" max="2" width="24.19921875" customWidth="1"/>
    <col min="3" max="3" width="17.59765625" customWidth="1"/>
    <col min="4" max="4" width="15.796875" customWidth="1"/>
    <col min="5" max="5" width="21.796875" customWidth="1"/>
    <col min="6" max="6" width="9.3984375" customWidth="1"/>
  </cols>
  <sheetData>
    <row r="1" spans="1:10" ht="27.75" customHeight="1" x14ac:dyDescent="0.15">
      <c r="A1" s="134" t="s">
        <v>6</v>
      </c>
      <c r="B1" s="134"/>
      <c r="C1" s="134"/>
      <c r="D1" s="134"/>
      <c r="E1" s="134"/>
    </row>
    <row r="2" spans="1:10" ht="15" customHeight="1" x14ac:dyDescent="0.15">
      <c r="A2" s="1" t="s">
        <v>7</v>
      </c>
      <c r="B2" s="135"/>
      <c r="C2" s="135"/>
      <c r="D2" s="135"/>
      <c r="E2" s="135"/>
    </row>
    <row r="3" spans="1:10" ht="15" customHeight="1" x14ac:dyDescent="0.15">
      <c r="A3" s="1" t="s">
        <v>8</v>
      </c>
      <c r="B3" s="135"/>
      <c r="C3" s="135"/>
      <c r="D3" s="135"/>
      <c r="E3" s="135"/>
    </row>
    <row r="4" spans="1:10" ht="15" customHeight="1" x14ac:dyDescent="0.15">
      <c r="A4" s="1" t="s">
        <v>9</v>
      </c>
      <c r="B4" s="135"/>
      <c r="C4" s="135"/>
      <c r="D4" s="135"/>
      <c r="E4" s="135"/>
    </row>
    <row r="5" spans="1:10" ht="15.75" customHeight="1" x14ac:dyDescent="0.15">
      <c r="A5" s="136" t="s">
        <v>10</v>
      </c>
      <c r="B5" s="136"/>
      <c r="C5" s="38" t="s">
        <v>11</v>
      </c>
      <c r="D5" s="38" t="s">
        <v>12</v>
      </c>
      <c r="E5" s="38" t="s">
        <v>13</v>
      </c>
    </row>
    <row r="6" spans="1:10" ht="15.75" hidden="1" customHeight="1" x14ac:dyDescent="0.15">
      <c r="A6" s="133" t="s">
        <v>14</v>
      </c>
      <c r="B6" s="133"/>
      <c r="C6" s="133"/>
      <c r="D6" s="133"/>
      <c r="E6" s="133"/>
    </row>
    <row r="7" spans="1:10" ht="27" hidden="1" customHeight="1" x14ac:dyDescent="0.15">
      <c r="A7" s="106" t="s">
        <v>15</v>
      </c>
      <c r="B7" s="106"/>
      <c r="C7" s="39"/>
      <c r="D7" s="40">
        <v>550</v>
      </c>
      <c r="E7" s="41">
        <f>C7*D7</f>
        <v>0</v>
      </c>
    </row>
    <row r="8" spans="1:10" ht="27.75" hidden="1" customHeight="1" x14ac:dyDescent="0.15">
      <c r="A8" s="106" t="s">
        <v>16</v>
      </c>
      <c r="B8" s="106"/>
      <c r="C8" s="42"/>
      <c r="D8" s="43">
        <f>IF(C8="",0,VLOOKUP(C8,LN_Journals,3,TRUE()))</f>
        <v>0</v>
      </c>
      <c r="E8" s="41">
        <f>C8*D8</f>
        <v>0</v>
      </c>
      <c r="F8" s="137"/>
      <c r="G8" s="137"/>
      <c r="H8" s="137"/>
      <c r="I8" s="137"/>
      <c r="J8" s="137"/>
    </row>
    <row r="9" spans="1:10" ht="27.75" hidden="1" customHeight="1" x14ac:dyDescent="0.15">
      <c r="A9" s="127" t="s">
        <v>17</v>
      </c>
      <c r="B9" s="127"/>
      <c r="C9" s="42"/>
      <c r="D9" s="43">
        <f>IF(C9="",0,VLOOKUP(C9,LN_Journals,3,TRUE()))</f>
        <v>0</v>
      </c>
      <c r="E9" s="41">
        <f>C9*D9</f>
        <v>0</v>
      </c>
    </row>
    <row r="10" spans="1:10" ht="27.75" hidden="1" customHeight="1" x14ac:dyDescent="0.15">
      <c r="A10" s="127" t="s">
        <v>18</v>
      </c>
      <c r="B10" s="127"/>
      <c r="C10" s="39"/>
      <c r="D10" s="44">
        <f>IF(C10="",0,VLOOKUP(C10,Primary_Colors,3,TRUE()))</f>
        <v>0</v>
      </c>
      <c r="E10" s="41">
        <f>C10*D10</f>
        <v>0</v>
      </c>
    </row>
    <row r="11" spans="1:10" ht="27.75" hidden="1" customHeight="1" x14ac:dyDescent="0.15">
      <c r="A11" s="106" t="s">
        <v>19</v>
      </c>
      <c r="B11" s="106"/>
      <c r="C11" s="42"/>
      <c r="D11" s="44">
        <f>IF(C11="",0,VLOOKUP(C11,Primary_Colors,3,TRUE()))</f>
        <v>0</v>
      </c>
      <c r="E11" s="41">
        <f>C11*D11</f>
        <v>0</v>
      </c>
    </row>
    <row r="12" spans="1:10" ht="15.75" hidden="1" customHeight="1" x14ac:dyDescent="0.15">
      <c r="A12" s="133" t="s">
        <v>20</v>
      </c>
      <c r="B12" s="133"/>
      <c r="C12" s="133"/>
      <c r="D12" s="133"/>
      <c r="E12" s="133"/>
    </row>
    <row r="13" spans="1:10" ht="27" hidden="1" customHeight="1" x14ac:dyDescent="0.15">
      <c r="A13" s="106" t="s">
        <v>15</v>
      </c>
      <c r="B13" s="106"/>
      <c r="C13" s="39"/>
      <c r="D13" s="40">
        <v>550</v>
      </c>
      <c r="E13" s="41">
        <f>C13*D13</f>
        <v>0</v>
      </c>
    </row>
    <row r="14" spans="1:10" ht="27.75" hidden="1" customHeight="1" x14ac:dyDescent="0.15">
      <c r="A14" s="106" t="s">
        <v>16</v>
      </c>
      <c r="B14" s="106"/>
      <c r="C14" s="42"/>
      <c r="D14" s="43">
        <f>IF(C14="",0,VLOOKUP(C14,LN_Journals,3,TRUE()))</f>
        <v>0</v>
      </c>
      <c r="E14" s="41">
        <f>C14*D14</f>
        <v>0</v>
      </c>
    </row>
    <row r="15" spans="1:10" ht="27.75" hidden="1" customHeight="1" x14ac:dyDescent="0.15">
      <c r="A15" s="127" t="s">
        <v>17</v>
      </c>
      <c r="B15" s="127"/>
      <c r="C15" s="42"/>
      <c r="D15" s="43">
        <f>IF(C15="",0,VLOOKUP(C15,LN_Journals,3,TRUE()))</f>
        <v>0</v>
      </c>
      <c r="E15" s="41">
        <f>C15*D15</f>
        <v>0</v>
      </c>
    </row>
    <row r="16" spans="1:10" ht="27.75" hidden="1" customHeight="1" x14ac:dyDescent="0.15">
      <c r="A16" s="127" t="s">
        <v>18</v>
      </c>
      <c r="B16" s="127"/>
      <c r="C16" s="39"/>
      <c r="D16" s="44">
        <f>IF(C16="",0,VLOOKUP(C16,Primary_Colors,3,TRUE()))</f>
        <v>0</v>
      </c>
      <c r="E16" s="41">
        <f>C16*D16</f>
        <v>0</v>
      </c>
    </row>
    <row r="17" spans="1:5" ht="27.75" hidden="1" customHeight="1" x14ac:dyDescent="0.15">
      <c r="A17" s="106" t="s">
        <v>19</v>
      </c>
      <c r="B17" s="106"/>
      <c r="C17" s="42"/>
      <c r="D17" s="44">
        <f>IF(C17="",0,VLOOKUP(C17,Primary_Colors,3,TRUE()))</f>
        <v>0</v>
      </c>
      <c r="E17" s="41">
        <f>C17*D17</f>
        <v>0</v>
      </c>
    </row>
    <row r="18" spans="1:5" ht="15.75" hidden="1" customHeight="1" x14ac:dyDescent="0.15">
      <c r="A18" s="133" t="s">
        <v>21</v>
      </c>
      <c r="B18" s="133"/>
      <c r="C18" s="133"/>
      <c r="D18" s="133"/>
      <c r="E18" s="133"/>
    </row>
    <row r="19" spans="1:5" ht="27" hidden="1" customHeight="1" x14ac:dyDescent="0.15">
      <c r="A19" s="106" t="s">
        <v>15</v>
      </c>
      <c r="B19" s="106"/>
      <c r="C19" s="39"/>
      <c r="D19" s="40">
        <v>550</v>
      </c>
      <c r="E19" s="41">
        <f>C19*D19</f>
        <v>0</v>
      </c>
    </row>
    <row r="20" spans="1:5" ht="27.75" hidden="1" customHeight="1" x14ac:dyDescent="0.15">
      <c r="A20" s="106" t="s">
        <v>16</v>
      </c>
      <c r="B20" s="106"/>
      <c r="C20" s="42"/>
      <c r="D20" s="43">
        <f>IF(C20="",0,VLOOKUP(C20,LN_Journals,3,TRUE()))</f>
        <v>0</v>
      </c>
      <c r="E20" s="41">
        <f>C20*D20</f>
        <v>0</v>
      </c>
    </row>
    <row r="21" spans="1:5" ht="27.75" hidden="1" customHeight="1" x14ac:dyDescent="0.15">
      <c r="A21" s="127" t="s">
        <v>17</v>
      </c>
      <c r="B21" s="127"/>
      <c r="C21" s="42"/>
      <c r="D21" s="43">
        <f>IF(C21="",0,VLOOKUP(C21,LN_Journals,3,TRUE()))</f>
        <v>0</v>
      </c>
      <c r="E21" s="41">
        <f>C21*D21</f>
        <v>0</v>
      </c>
    </row>
    <row r="22" spans="1:5" ht="27.75" hidden="1" customHeight="1" x14ac:dyDescent="0.15">
      <c r="A22" s="127" t="s">
        <v>18</v>
      </c>
      <c r="B22" s="127"/>
      <c r="C22" s="39"/>
      <c r="D22" s="44">
        <f>IF(C22="",0,VLOOKUP(C22,Primary_Colors,3,TRUE()))</f>
        <v>0</v>
      </c>
      <c r="E22" s="41">
        <f>C22*D22</f>
        <v>0</v>
      </c>
    </row>
    <row r="23" spans="1:5" ht="27.75" hidden="1" customHeight="1" x14ac:dyDescent="0.15">
      <c r="A23" s="106" t="s">
        <v>19</v>
      </c>
      <c r="B23" s="106"/>
      <c r="C23" s="42"/>
      <c r="D23" s="44">
        <f>IF(C23="",0,VLOOKUP(C23,Primary_Colors,3,TRUE()))</f>
        <v>0</v>
      </c>
      <c r="E23" s="41">
        <f>C23*D23</f>
        <v>0</v>
      </c>
    </row>
    <row r="24" spans="1:5" ht="15.75" customHeight="1" x14ac:dyDescent="0.15">
      <c r="A24" s="133" t="s">
        <v>22</v>
      </c>
      <c r="B24" s="133"/>
      <c r="C24" s="133"/>
      <c r="D24" s="133"/>
      <c r="E24" s="133"/>
    </row>
    <row r="25" spans="1:5" ht="30" customHeight="1" x14ac:dyDescent="0.15">
      <c r="A25" s="106" t="s">
        <v>15</v>
      </c>
      <c r="B25" s="106"/>
      <c r="C25" s="39"/>
      <c r="D25" s="40">
        <v>550</v>
      </c>
      <c r="E25" s="41">
        <f>C25*D25</f>
        <v>0</v>
      </c>
    </row>
    <row r="26" spans="1:5" ht="27.75" customHeight="1" x14ac:dyDescent="0.15">
      <c r="A26" s="106" t="s">
        <v>16</v>
      </c>
      <c r="B26" s="106"/>
      <c r="C26" s="42"/>
      <c r="D26" s="43">
        <f>IF(C26="",0,VLOOKUP(C26,LN_Journals,3,TRUE()))</f>
        <v>0</v>
      </c>
      <c r="E26" s="41">
        <f>C26*D26</f>
        <v>0</v>
      </c>
    </row>
    <row r="27" spans="1:5" ht="27.75" customHeight="1" x14ac:dyDescent="0.15">
      <c r="A27" s="127" t="s">
        <v>17</v>
      </c>
      <c r="B27" s="127"/>
      <c r="C27" s="42"/>
      <c r="D27" s="43">
        <f>IF(C27="",0,VLOOKUP(C27,LN_Journals,3,TRUE()))</f>
        <v>0</v>
      </c>
      <c r="E27" s="41">
        <f>C27*D27</f>
        <v>0</v>
      </c>
    </row>
    <row r="28" spans="1:5" ht="27.75" customHeight="1" x14ac:dyDescent="0.15">
      <c r="A28" s="127" t="s">
        <v>18</v>
      </c>
      <c r="B28" s="127"/>
      <c r="C28" s="39"/>
      <c r="D28" s="44">
        <f>IF(C28="",0,VLOOKUP(C28,Primary_Colors,3,TRUE()))</f>
        <v>0</v>
      </c>
      <c r="E28" s="41">
        <f>C28*D28</f>
        <v>0</v>
      </c>
    </row>
    <row r="29" spans="1:5" ht="27.75" customHeight="1" x14ac:dyDescent="0.15">
      <c r="A29" s="106" t="s">
        <v>19</v>
      </c>
      <c r="B29" s="106"/>
      <c r="C29" s="42"/>
      <c r="D29" s="44">
        <f>IF(C29="",0,VLOOKUP(C29,Primary_Colors,3,TRUE()))</f>
        <v>0</v>
      </c>
      <c r="E29" s="41">
        <f>C29*D29</f>
        <v>0</v>
      </c>
    </row>
    <row r="30" spans="1:5" ht="15.75" hidden="1" customHeight="1" x14ac:dyDescent="0.15">
      <c r="A30" s="131" t="s">
        <v>23</v>
      </c>
      <c r="B30" s="131"/>
      <c r="C30" s="131"/>
      <c r="D30" s="131"/>
      <c r="E30" s="131"/>
    </row>
    <row r="31" spans="1:5" ht="31.5" hidden="1" customHeight="1" x14ac:dyDescent="0.15">
      <c r="A31" s="106" t="s">
        <v>15</v>
      </c>
      <c r="B31" s="106"/>
      <c r="C31" s="45"/>
      <c r="D31" s="46">
        <v>550</v>
      </c>
      <c r="E31" s="41">
        <f>C31*D31</f>
        <v>0</v>
      </c>
    </row>
    <row r="32" spans="1:5" ht="27.75" hidden="1" customHeight="1" x14ac:dyDescent="0.15">
      <c r="A32" s="106" t="s">
        <v>16</v>
      </c>
      <c r="B32" s="106"/>
      <c r="C32" s="47"/>
      <c r="D32" s="43">
        <f>IF(C32="",0,VLOOKUP(C32,LN_Journals,3,TRUE()))</f>
        <v>0</v>
      </c>
      <c r="E32" s="41">
        <f>C32*D32</f>
        <v>0</v>
      </c>
    </row>
    <row r="33" spans="1:5" ht="27.75" hidden="1" customHeight="1" x14ac:dyDescent="0.15">
      <c r="A33" s="127" t="s">
        <v>17</v>
      </c>
      <c r="B33" s="127"/>
      <c r="C33" s="47"/>
      <c r="D33" s="43">
        <f>IF(C33="",0,VLOOKUP(C33,LN_Journals,3,TRUE()))</f>
        <v>0</v>
      </c>
      <c r="E33" s="41">
        <f>C33*D33</f>
        <v>0</v>
      </c>
    </row>
    <row r="34" spans="1:5" ht="27.75" hidden="1" customHeight="1" x14ac:dyDescent="0.15">
      <c r="A34" s="127" t="s">
        <v>18</v>
      </c>
      <c r="B34" s="127"/>
      <c r="C34" s="45"/>
      <c r="D34" s="44">
        <f>IF(C34="",0,VLOOKUP(C34,Primary_Colors,3,TRUE()))</f>
        <v>0</v>
      </c>
      <c r="E34" s="41">
        <f>C34*D34</f>
        <v>0</v>
      </c>
    </row>
    <row r="35" spans="1:5" ht="27.75" hidden="1" customHeight="1" x14ac:dyDescent="0.15">
      <c r="A35" s="106" t="s">
        <v>19</v>
      </c>
      <c r="B35" s="106"/>
      <c r="C35" s="47"/>
      <c r="D35" s="44">
        <f>IF(C35="",0,VLOOKUP(C35,Primary_Colors,3,TRUE()))</f>
        <v>0</v>
      </c>
      <c r="E35" s="41">
        <f>C35*D35</f>
        <v>0</v>
      </c>
    </row>
    <row r="36" spans="1:5" ht="15.75" hidden="1" customHeight="1" x14ac:dyDescent="0.15">
      <c r="A36" s="131" t="s">
        <v>24</v>
      </c>
      <c r="B36" s="131"/>
      <c r="C36" s="131"/>
      <c r="D36" s="131"/>
      <c r="E36" s="131"/>
    </row>
    <row r="37" spans="1:5" ht="27" hidden="1" customHeight="1" x14ac:dyDescent="0.15">
      <c r="A37" s="106" t="s">
        <v>15</v>
      </c>
      <c r="B37" s="106"/>
      <c r="C37" s="45"/>
      <c r="D37" s="46">
        <v>550</v>
      </c>
      <c r="E37" s="41">
        <f>C37*D37</f>
        <v>0</v>
      </c>
    </row>
    <row r="38" spans="1:5" ht="27.75" hidden="1" customHeight="1" x14ac:dyDescent="0.15">
      <c r="A38" s="106" t="s">
        <v>16</v>
      </c>
      <c r="B38" s="106"/>
      <c r="C38" s="47"/>
      <c r="D38" s="43">
        <f>IF(C38="",0,VLOOKUP(C38,LN_Journals,3,TRUE()))</f>
        <v>0</v>
      </c>
      <c r="E38" s="41">
        <f>C38*D38</f>
        <v>0</v>
      </c>
    </row>
    <row r="39" spans="1:5" ht="27.75" hidden="1" customHeight="1" x14ac:dyDescent="0.15">
      <c r="A39" s="127" t="s">
        <v>18</v>
      </c>
      <c r="B39" s="127"/>
      <c r="C39" s="45"/>
      <c r="D39" s="44">
        <f>IF(C39="",0,VLOOKUP(C39,Primary_Colors,3,TRUE()))</f>
        <v>0</v>
      </c>
      <c r="E39" s="41">
        <f>C39*D39</f>
        <v>0</v>
      </c>
    </row>
    <row r="40" spans="1:5" ht="27.75" hidden="1" customHeight="1" x14ac:dyDescent="0.15">
      <c r="A40" s="106" t="s">
        <v>19</v>
      </c>
      <c r="B40" s="106"/>
      <c r="C40" s="47"/>
      <c r="D40" s="44">
        <f>IF(C40="",0,VLOOKUP(C40,Primary_Colors,3,TRUE()))</f>
        <v>0</v>
      </c>
      <c r="E40" s="41">
        <f>C40*D40</f>
        <v>0</v>
      </c>
    </row>
    <row r="41" spans="1:5" ht="15" customHeight="1" x14ac:dyDescent="0.15">
      <c r="A41" s="130" t="s">
        <v>25</v>
      </c>
      <c r="B41" s="130"/>
      <c r="C41" s="130"/>
      <c r="D41" s="130"/>
      <c r="E41" s="48">
        <f>SUM(E7:E40)</f>
        <v>0</v>
      </c>
    </row>
    <row r="42" spans="1:5" ht="33" customHeight="1" x14ac:dyDescent="0.15">
      <c r="A42" s="132" t="s">
        <v>26</v>
      </c>
      <c r="B42" s="132"/>
      <c r="C42" s="132"/>
      <c r="D42" s="132"/>
      <c r="E42" s="132"/>
    </row>
    <row r="43" spans="1:5" ht="30" customHeight="1" x14ac:dyDescent="0.15">
      <c r="A43" s="106" t="s">
        <v>27</v>
      </c>
      <c r="B43" s="106"/>
      <c r="C43" s="39"/>
      <c r="D43" s="41">
        <v>6995</v>
      </c>
      <c r="E43" s="49">
        <f>C43*D43</f>
        <v>0</v>
      </c>
    </row>
    <row r="44" spans="1:5" ht="30" customHeight="1" x14ac:dyDescent="0.15">
      <c r="A44" s="106" t="s">
        <v>28</v>
      </c>
      <c r="B44" s="106"/>
      <c r="C44" s="39"/>
      <c r="D44" s="41">
        <v>9495</v>
      </c>
      <c r="E44" s="41">
        <f>C44*D44</f>
        <v>0</v>
      </c>
    </row>
    <row r="45" spans="1:5" ht="31.5" customHeight="1" x14ac:dyDescent="0.15">
      <c r="A45" s="106" t="s">
        <v>29</v>
      </c>
      <c r="B45" s="106"/>
      <c r="C45" s="39"/>
      <c r="D45" s="41">
        <v>995</v>
      </c>
      <c r="E45" s="41">
        <f>C45*D45</f>
        <v>0</v>
      </c>
    </row>
    <row r="46" spans="1:5" ht="15" customHeight="1" x14ac:dyDescent="0.15">
      <c r="A46" s="130" t="s">
        <v>30</v>
      </c>
      <c r="B46" s="130"/>
      <c r="C46" s="130"/>
      <c r="D46" s="130"/>
      <c r="E46" s="48">
        <f>E43+E44+E45</f>
        <v>0</v>
      </c>
    </row>
    <row r="47" spans="1:5" ht="15" customHeight="1" x14ac:dyDescent="0.15">
      <c r="A47" s="121" t="s">
        <v>31</v>
      </c>
      <c r="B47" s="121"/>
      <c r="C47" s="121"/>
      <c r="D47" s="121"/>
      <c r="E47" s="121"/>
    </row>
    <row r="48" spans="1:5" ht="15" hidden="1" customHeight="1" x14ac:dyDescent="0.15">
      <c r="A48" s="102"/>
      <c r="B48" s="102"/>
      <c r="C48" s="102"/>
      <c r="D48" s="102"/>
      <c r="E48" s="102"/>
    </row>
    <row r="49" spans="1:5" ht="15.75" hidden="1" customHeight="1" x14ac:dyDescent="0.15">
      <c r="A49" s="129" t="s">
        <v>32</v>
      </c>
      <c r="B49" s="129"/>
      <c r="C49" s="129"/>
      <c r="D49" s="129"/>
      <c r="E49" s="129"/>
    </row>
    <row r="50" spans="1:5" ht="25.5" hidden="1" customHeight="1" x14ac:dyDescent="0.15">
      <c r="A50" s="106" t="s">
        <v>15</v>
      </c>
      <c r="B50" s="106"/>
      <c r="C50" s="39"/>
      <c r="D50" s="40">
        <v>495</v>
      </c>
      <c r="E50" s="41">
        <f>C50*D50</f>
        <v>0</v>
      </c>
    </row>
    <row r="51" spans="1:5" ht="27.75" hidden="1" customHeight="1" x14ac:dyDescent="0.15">
      <c r="A51" s="106" t="s">
        <v>16</v>
      </c>
      <c r="B51" s="106"/>
      <c r="C51" s="50"/>
      <c r="D51" s="51">
        <f>IF(C51="",0,VLOOKUP(C51,RSP_Journals,3,TRUE()))</f>
        <v>0</v>
      </c>
      <c r="E51" s="52">
        <f>C51*D51</f>
        <v>0</v>
      </c>
    </row>
    <row r="52" spans="1:5" ht="15.75" hidden="1" customHeight="1" x14ac:dyDescent="0.15">
      <c r="A52" s="129" t="s">
        <v>33</v>
      </c>
      <c r="B52" s="129"/>
      <c r="C52" s="129"/>
      <c r="D52" s="129"/>
      <c r="E52" s="129"/>
    </row>
    <row r="53" spans="1:5" ht="30" hidden="1" customHeight="1" x14ac:dyDescent="0.15">
      <c r="A53" s="106" t="s">
        <v>15</v>
      </c>
      <c r="B53" s="106"/>
      <c r="C53" s="39"/>
      <c r="D53" s="40">
        <v>495</v>
      </c>
      <c r="E53" s="41">
        <f>C53*D53</f>
        <v>0</v>
      </c>
    </row>
    <row r="54" spans="1:5" ht="27.75" hidden="1" customHeight="1" x14ac:dyDescent="0.15">
      <c r="A54" s="106" t="s">
        <v>16</v>
      </c>
      <c r="B54" s="106"/>
      <c r="C54" s="50"/>
      <c r="D54" s="51">
        <f>IF(C54="",0,VLOOKUP(C54,RSP_Journals,3,TRUE()))</f>
        <v>0</v>
      </c>
      <c r="E54" s="52">
        <f>C54*D54</f>
        <v>0</v>
      </c>
    </row>
    <row r="55" spans="1:5" ht="15.75" hidden="1" customHeight="1" x14ac:dyDescent="0.15">
      <c r="A55" s="129" t="s">
        <v>34</v>
      </c>
      <c r="B55" s="129"/>
      <c r="C55" s="129"/>
      <c r="D55" s="129"/>
      <c r="E55" s="129"/>
    </row>
    <row r="56" spans="1:5" ht="27" hidden="1" customHeight="1" x14ac:dyDescent="0.15">
      <c r="A56" s="106" t="s">
        <v>15</v>
      </c>
      <c r="B56" s="106"/>
      <c r="C56" s="39"/>
      <c r="D56" s="40">
        <v>495</v>
      </c>
      <c r="E56" s="41">
        <f>C56*D56</f>
        <v>0</v>
      </c>
    </row>
    <row r="57" spans="1:5" ht="27.75" hidden="1" customHeight="1" x14ac:dyDescent="0.15">
      <c r="A57" s="106" t="s">
        <v>16</v>
      </c>
      <c r="B57" s="106"/>
      <c r="C57" s="39"/>
      <c r="D57" s="51">
        <f>IF(C57="",0,VLOOKUP(C57,RSP_Journals,3,TRUE()))</f>
        <v>0</v>
      </c>
      <c r="E57" s="41">
        <f>C57*D57</f>
        <v>0</v>
      </c>
    </row>
    <row r="58" spans="1:5" ht="27.75" hidden="1" customHeight="1" x14ac:dyDescent="0.15">
      <c r="A58" s="127" t="s">
        <v>17</v>
      </c>
      <c r="B58" s="127"/>
      <c r="C58" s="39"/>
      <c r="D58" s="51">
        <f>IF(C58="",0,VLOOKUP(C58,RSP_Journals,3,TRUE()))</f>
        <v>0</v>
      </c>
      <c r="E58" s="41">
        <f>C58*D58</f>
        <v>0</v>
      </c>
    </row>
    <row r="59" spans="1:5" ht="15.75" hidden="1" customHeight="1" x14ac:dyDescent="0.15">
      <c r="A59" s="129" t="s">
        <v>35</v>
      </c>
      <c r="B59" s="129"/>
      <c r="C59" s="129"/>
      <c r="D59" s="129"/>
      <c r="E59" s="129"/>
    </row>
    <row r="60" spans="1:5" ht="25.5" hidden="1" customHeight="1" x14ac:dyDescent="0.15">
      <c r="A60" s="106" t="s">
        <v>15</v>
      </c>
      <c r="B60" s="106"/>
      <c r="C60" s="39"/>
      <c r="D60" s="40">
        <v>495</v>
      </c>
      <c r="E60" s="41">
        <f>C60*D60</f>
        <v>0</v>
      </c>
    </row>
    <row r="61" spans="1:5" ht="27.75" hidden="1" customHeight="1" x14ac:dyDescent="0.15">
      <c r="A61" s="106" t="s">
        <v>16</v>
      </c>
      <c r="B61" s="106"/>
      <c r="C61" s="39"/>
      <c r="D61" s="51">
        <f>IF(C61="",0,VLOOKUP(C61,RSP_Journals,3,TRUE()))</f>
        <v>0</v>
      </c>
      <c r="E61" s="41">
        <f>C61*D61</f>
        <v>0</v>
      </c>
    </row>
    <row r="62" spans="1:5" ht="15.75" hidden="1" customHeight="1" x14ac:dyDescent="0.15">
      <c r="A62" s="129" t="s">
        <v>36</v>
      </c>
      <c r="B62" s="129"/>
      <c r="C62" s="129"/>
      <c r="D62" s="129"/>
      <c r="E62" s="129"/>
    </row>
    <row r="63" spans="1:5" ht="30.75" hidden="1" customHeight="1" x14ac:dyDescent="0.15">
      <c r="A63" s="106" t="s">
        <v>37</v>
      </c>
      <c r="B63" s="106"/>
      <c r="C63" s="39"/>
      <c r="D63" s="40">
        <v>495</v>
      </c>
      <c r="E63" s="41">
        <f>C63*D63</f>
        <v>0</v>
      </c>
    </row>
    <row r="64" spans="1:5" ht="27.75" hidden="1" customHeight="1" x14ac:dyDescent="0.15">
      <c r="A64" s="106" t="s">
        <v>16</v>
      </c>
      <c r="B64" s="106"/>
      <c r="C64" s="39"/>
      <c r="D64" s="51">
        <f>IF(C64="",0,VLOOKUP(C64,RSP_Journals,3,TRUE()))</f>
        <v>0</v>
      </c>
      <c r="E64" s="41">
        <f>C64*D64</f>
        <v>0</v>
      </c>
    </row>
    <row r="65" spans="1:5" ht="27.75" hidden="1" customHeight="1" x14ac:dyDescent="0.15">
      <c r="A65" s="127" t="s">
        <v>17</v>
      </c>
      <c r="B65" s="127"/>
      <c r="C65" s="39"/>
      <c r="D65" s="51">
        <f>IF(C65="",0,VLOOKUP(C65,RSP_Journals,3,TRUE()))</f>
        <v>0</v>
      </c>
      <c r="E65" s="41">
        <f>C65*D65</f>
        <v>0</v>
      </c>
    </row>
    <row r="66" spans="1:5" ht="15" hidden="1" customHeight="1" x14ac:dyDescent="0.15">
      <c r="A66" s="123" t="s">
        <v>25</v>
      </c>
      <c r="B66" s="123"/>
      <c r="C66" s="123"/>
      <c r="D66" s="123"/>
      <c r="E66" s="53">
        <f>SUM(E50:E65)</f>
        <v>0</v>
      </c>
    </row>
    <row r="67" spans="1:5" ht="30.75" hidden="1" customHeight="1" x14ac:dyDescent="0.15">
      <c r="A67" s="128" t="s">
        <v>38</v>
      </c>
      <c r="B67" s="128"/>
      <c r="C67" s="128"/>
      <c r="D67" s="128"/>
      <c r="E67" s="128"/>
    </row>
    <row r="68" spans="1:5" ht="27" hidden="1" customHeight="1" x14ac:dyDescent="0.15">
      <c r="A68" s="106" t="s">
        <v>27</v>
      </c>
      <c r="B68" s="106"/>
      <c r="C68" s="39"/>
      <c r="D68" s="41">
        <v>6995</v>
      </c>
      <c r="E68" s="49">
        <f>C68*D68</f>
        <v>0</v>
      </c>
    </row>
    <row r="69" spans="1:5" ht="30" hidden="1" customHeight="1" x14ac:dyDescent="0.15">
      <c r="A69" s="106" t="s">
        <v>28</v>
      </c>
      <c r="B69" s="106"/>
      <c r="C69" s="39"/>
      <c r="D69" s="41">
        <v>9495</v>
      </c>
      <c r="E69" s="41">
        <f>C69*D69</f>
        <v>0</v>
      </c>
    </row>
    <row r="70" spans="1:5" ht="25.5" hidden="1" customHeight="1" x14ac:dyDescent="0.15">
      <c r="A70" s="106" t="s">
        <v>29</v>
      </c>
      <c r="B70" s="106"/>
      <c r="C70" s="39"/>
      <c r="D70" s="41">
        <v>995</v>
      </c>
      <c r="E70" s="41">
        <f>C70*D70</f>
        <v>0</v>
      </c>
    </row>
    <row r="71" spans="1:5" ht="36.75" hidden="1" customHeight="1" x14ac:dyDescent="0.15">
      <c r="A71" s="106" t="s">
        <v>39</v>
      </c>
      <c r="B71" s="106"/>
      <c r="C71" s="39"/>
      <c r="D71" s="41">
        <v>109</v>
      </c>
      <c r="E71" s="41">
        <f>C71*D71</f>
        <v>0</v>
      </c>
    </row>
    <row r="72" spans="1:5" ht="15" hidden="1" customHeight="1" x14ac:dyDescent="0.15">
      <c r="A72" s="123" t="s">
        <v>40</v>
      </c>
      <c r="B72" s="123"/>
      <c r="C72" s="123"/>
      <c r="D72" s="123"/>
      <c r="E72" s="53">
        <f>E68+E69+E70+E71</f>
        <v>0</v>
      </c>
    </row>
    <row r="73" spans="1:5" ht="33.75" hidden="1" customHeight="1" x14ac:dyDescent="0.15">
      <c r="A73" s="121" t="s">
        <v>41</v>
      </c>
      <c r="B73" s="121"/>
      <c r="C73" s="121"/>
      <c r="D73" s="121"/>
      <c r="E73" s="121"/>
    </row>
    <row r="74" spans="1:5" ht="15" hidden="1" customHeight="1" x14ac:dyDescent="0.15">
      <c r="A74" s="102"/>
      <c r="B74" s="102"/>
      <c r="C74" s="102"/>
      <c r="D74" s="102"/>
      <c r="E74" s="102"/>
    </row>
    <row r="75" spans="1:5" ht="15.75" hidden="1" customHeight="1" x14ac:dyDescent="0.15">
      <c r="A75" s="124" t="s">
        <v>42</v>
      </c>
      <c r="B75" s="124"/>
      <c r="C75" s="124"/>
      <c r="D75" s="124"/>
      <c r="E75" s="124"/>
    </row>
    <row r="76" spans="1:5" ht="25.5" hidden="1" customHeight="1" x14ac:dyDescent="0.15">
      <c r="A76" s="106" t="s">
        <v>43</v>
      </c>
      <c r="B76" s="106"/>
      <c r="C76" s="39"/>
      <c r="D76" s="40">
        <v>310</v>
      </c>
      <c r="E76" s="41">
        <f>C76*D76</f>
        <v>0</v>
      </c>
    </row>
    <row r="77" spans="1:5" ht="27.75" hidden="1" customHeight="1" x14ac:dyDescent="0.15">
      <c r="A77" s="125" t="s">
        <v>44</v>
      </c>
      <c r="B77" s="125"/>
      <c r="C77" s="39"/>
      <c r="D77" s="54">
        <f>IF(C77="",0,VLOOKUP(C77,PW_PerfectBound,3,TRUE()))</f>
        <v>0</v>
      </c>
      <c r="E77" s="41">
        <f>C77*D77</f>
        <v>0</v>
      </c>
    </row>
    <row r="78" spans="1:5" ht="27.75" hidden="1" customHeight="1" x14ac:dyDescent="0.15">
      <c r="A78" s="106" t="s">
        <v>45</v>
      </c>
      <c r="B78" s="106"/>
      <c r="C78" s="39"/>
      <c r="D78" s="54">
        <f>IF(C78="",0,VLOOKUP(C78,PW_Journals,3,TRUE()))</f>
        <v>0</v>
      </c>
      <c r="E78" s="41">
        <f>C78*D78</f>
        <v>0</v>
      </c>
    </row>
    <row r="79" spans="1:5" ht="15" hidden="1" customHeight="1" x14ac:dyDescent="0.15">
      <c r="A79" s="120" t="s">
        <v>25</v>
      </c>
      <c r="B79" s="120"/>
      <c r="C79" s="120"/>
      <c r="D79" s="120"/>
      <c r="E79" s="55">
        <f>E76+E77+E78</f>
        <v>0</v>
      </c>
    </row>
    <row r="80" spans="1:5" ht="36" hidden="1" customHeight="1" x14ac:dyDescent="0.15">
      <c r="A80" s="126" t="s">
        <v>46</v>
      </c>
      <c r="B80" s="126"/>
      <c r="C80" s="126"/>
      <c r="D80" s="126"/>
      <c r="E80" s="126"/>
    </row>
    <row r="81" spans="1:5" ht="27" hidden="1" customHeight="1" x14ac:dyDescent="0.15">
      <c r="A81" s="106" t="s">
        <v>47</v>
      </c>
      <c r="B81" s="106"/>
      <c r="C81" s="39"/>
      <c r="D81" s="41">
        <v>6995</v>
      </c>
      <c r="E81" s="49">
        <f>C81*D81</f>
        <v>0</v>
      </c>
    </row>
    <row r="82" spans="1:5" ht="15" hidden="1" customHeight="1" x14ac:dyDescent="0.15">
      <c r="A82" s="120" t="s">
        <v>48</v>
      </c>
      <c r="B82" s="120"/>
      <c r="C82" s="120"/>
      <c r="D82" s="120"/>
      <c r="E82" s="55">
        <f>E81</f>
        <v>0</v>
      </c>
    </row>
    <row r="83" spans="1:5" ht="15" hidden="1" customHeight="1" x14ac:dyDescent="0.15">
      <c r="A83" s="121" t="s">
        <v>49</v>
      </c>
      <c r="B83" s="121"/>
      <c r="C83" s="121"/>
      <c r="D83" s="121"/>
      <c r="E83" s="121"/>
    </row>
    <row r="84" spans="1:5" ht="15" customHeight="1" x14ac:dyDescent="0.15">
      <c r="A84" s="102"/>
      <c r="B84" s="102"/>
      <c r="C84" s="102"/>
      <c r="D84" s="102"/>
      <c r="E84" s="102"/>
    </row>
    <row r="85" spans="1:5" ht="15.75" customHeight="1" x14ac:dyDescent="0.15">
      <c r="A85" s="122" t="s">
        <v>50</v>
      </c>
      <c r="B85" s="122"/>
      <c r="C85" s="122"/>
      <c r="D85" s="122"/>
      <c r="E85" s="122"/>
    </row>
    <row r="86" spans="1:5" ht="30.75" customHeight="1" x14ac:dyDescent="0.15">
      <c r="A86" s="106" t="s">
        <v>15</v>
      </c>
      <c r="B86" s="106"/>
      <c r="C86" s="39"/>
      <c r="D86" s="40">
        <v>395</v>
      </c>
      <c r="E86" s="41">
        <f>C86*D86</f>
        <v>0</v>
      </c>
    </row>
    <row r="87" spans="1:5" ht="27.75" customHeight="1" x14ac:dyDescent="0.15">
      <c r="A87" s="106" t="s">
        <v>16</v>
      </c>
      <c r="B87" s="106"/>
      <c r="C87" s="39"/>
      <c r="D87" s="56">
        <f>IF(C87="",0,VLOOKUP(C87,MM_Journals,3,TRUE()))</f>
        <v>0</v>
      </c>
      <c r="E87" s="41">
        <f>C87*D87</f>
        <v>0</v>
      </c>
    </row>
    <row r="88" spans="1:5" ht="27.75" customHeight="1" x14ac:dyDescent="0.15">
      <c r="A88" s="106" t="s">
        <v>51</v>
      </c>
      <c r="B88" s="106"/>
      <c r="C88" s="39"/>
      <c r="D88" s="56">
        <f>IF(C88="",0,VLOOKUP(C88,MM_Journals,3,TRUE()))</f>
        <v>0</v>
      </c>
      <c r="E88" s="41">
        <f>C88*D88</f>
        <v>0</v>
      </c>
    </row>
    <row r="89" spans="1:5" ht="15" customHeight="1" x14ac:dyDescent="0.15">
      <c r="A89" s="118" t="s">
        <v>52</v>
      </c>
      <c r="B89" s="118"/>
      <c r="C89" s="118"/>
      <c r="D89" s="118"/>
      <c r="E89" s="57">
        <f>E86+E87+E88</f>
        <v>0</v>
      </c>
    </row>
    <row r="90" spans="1:5" ht="33.75" customHeight="1" x14ac:dyDescent="0.15">
      <c r="A90" s="117" t="s">
        <v>53</v>
      </c>
      <c r="B90" s="117"/>
      <c r="C90" s="117"/>
      <c r="D90" s="117"/>
      <c r="E90" s="117"/>
    </row>
    <row r="91" spans="1:5" ht="30" customHeight="1" x14ac:dyDescent="0.15">
      <c r="A91" s="106" t="s">
        <v>47</v>
      </c>
      <c r="B91" s="106"/>
      <c r="C91" s="39"/>
      <c r="D91" s="41">
        <v>6995</v>
      </c>
      <c r="E91" s="49">
        <f>C91*D91</f>
        <v>0</v>
      </c>
    </row>
    <row r="92" spans="1:5" ht="30" customHeight="1" x14ac:dyDescent="0.15">
      <c r="A92" s="106" t="s">
        <v>28</v>
      </c>
      <c r="B92" s="106"/>
      <c r="C92" s="39"/>
      <c r="D92" s="41">
        <v>9495</v>
      </c>
      <c r="E92" s="41">
        <f>C92*D92</f>
        <v>0</v>
      </c>
    </row>
    <row r="93" spans="1:5" ht="30" customHeight="1" x14ac:dyDescent="0.15">
      <c r="A93" s="106" t="s">
        <v>54</v>
      </c>
      <c r="B93" s="106"/>
      <c r="C93" s="39"/>
      <c r="D93" s="41">
        <v>995</v>
      </c>
      <c r="E93" s="41">
        <f>C93*D93</f>
        <v>0</v>
      </c>
    </row>
    <row r="94" spans="1:5" ht="15" customHeight="1" x14ac:dyDescent="0.15">
      <c r="A94" s="118" t="s">
        <v>55</v>
      </c>
      <c r="B94" s="118"/>
      <c r="C94" s="118"/>
      <c r="D94" s="118"/>
      <c r="E94" s="57">
        <f>E91+E92+E93</f>
        <v>0</v>
      </c>
    </row>
    <row r="95" spans="1:5" ht="15" hidden="1" customHeight="1" x14ac:dyDescent="0.15">
      <c r="A95" s="102"/>
      <c r="B95" s="102"/>
      <c r="C95" s="102"/>
      <c r="D95" s="102"/>
      <c r="E95" s="102"/>
    </row>
    <row r="96" spans="1:5" ht="19.5" hidden="1" customHeight="1" x14ac:dyDescent="0.15">
      <c r="A96" s="119" t="s">
        <v>56</v>
      </c>
      <c r="B96" s="119"/>
      <c r="C96" s="119"/>
      <c r="D96" s="119"/>
      <c r="E96" s="119"/>
    </row>
    <row r="97" spans="1:5" ht="25.5" hidden="1" customHeight="1" x14ac:dyDescent="0.15">
      <c r="A97" s="106" t="s">
        <v>15</v>
      </c>
      <c r="B97" s="106"/>
      <c r="C97" s="42"/>
      <c r="D97" s="58">
        <v>205</v>
      </c>
      <c r="E97" s="59">
        <f>C97*D97</f>
        <v>0</v>
      </c>
    </row>
    <row r="98" spans="1:5" ht="27.75" hidden="1" customHeight="1" x14ac:dyDescent="0.15">
      <c r="A98" s="106" t="s">
        <v>16</v>
      </c>
      <c r="B98" s="106"/>
      <c r="C98" s="42"/>
      <c r="D98" s="60">
        <f>IF(C98="",0,VLOOKUP(C98,ER_Journals,3,TRUE()))</f>
        <v>0</v>
      </c>
      <c r="E98" s="59">
        <f>C98*D98</f>
        <v>0</v>
      </c>
    </row>
    <row r="99" spans="1:5" ht="27.75" hidden="1" customHeight="1" x14ac:dyDescent="0.15">
      <c r="A99" s="106" t="s">
        <v>51</v>
      </c>
      <c r="B99" s="106"/>
      <c r="C99" s="39"/>
      <c r="D99" s="61">
        <f>IF(C99="",0,VLOOKUP(C99,ER_Journals,3,TRUE()))</f>
        <v>0</v>
      </c>
      <c r="E99" s="41">
        <f>C99*D99</f>
        <v>0</v>
      </c>
    </row>
    <row r="100" spans="1:5" ht="15" hidden="1" customHeight="1" x14ac:dyDescent="0.15">
      <c r="A100" s="114" t="s">
        <v>25</v>
      </c>
      <c r="B100" s="114"/>
      <c r="C100" s="114"/>
      <c r="D100" s="114"/>
      <c r="E100" s="62">
        <f>E97+E98+E99</f>
        <v>0</v>
      </c>
    </row>
    <row r="101" spans="1:5" ht="33.75" hidden="1" customHeight="1" x14ac:dyDescent="0.15">
      <c r="A101" s="115" t="s">
        <v>57</v>
      </c>
      <c r="B101" s="115"/>
      <c r="C101" s="115"/>
      <c r="D101" s="115"/>
      <c r="E101" s="115"/>
    </row>
    <row r="102" spans="1:5" ht="30" hidden="1" customHeight="1" x14ac:dyDescent="0.15">
      <c r="A102" s="106" t="s">
        <v>58</v>
      </c>
      <c r="B102" s="106"/>
      <c r="C102" s="39"/>
      <c r="D102" s="41">
        <v>2890</v>
      </c>
      <c r="E102" s="49">
        <f>C102*D102</f>
        <v>0</v>
      </c>
    </row>
    <row r="103" spans="1:5" ht="15" hidden="1" customHeight="1" x14ac:dyDescent="0.15">
      <c r="A103" s="116" t="s">
        <v>59</v>
      </c>
      <c r="B103" s="116"/>
      <c r="C103" s="116"/>
      <c r="D103" s="116"/>
      <c r="E103" s="63">
        <f>E102</f>
        <v>0</v>
      </c>
    </row>
    <row r="104" spans="1:5" ht="15" hidden="1" customHeight="1" x14ac:dyDescent="0.15">
      <c r="A104" s="102"/>
      <c r="B104" s="102"/>
      <c r="C104" s="102"/>
      <c r="D104" s="102"/>
      <c r="E104" s="102"/>
    </row>
    <row r="105" spans="1:5" ht="19.5" hidden="1" customHeight="1" x14ac:dyDescent="0.15">
      <c r="A105" s="112" t="s">
        <v>60</v>
      </c>
      <c r="B105" s="112"/>
      <c r="C105" s="112"/>
      <c r="D105" s="112"/>
      <c r="E105" s="112"/>
    </row>
    <row r="106" spans="1:5" ht="27.75" hidden="1" customHeight="1" x14ac:dyDescent="0.15">
      <c r="A106" s="106" t="s">
        <v>61</v>
      </c>
      <c r="B106" s="106"/>
      <c r="C106" s="42"/>
      <c r="D106" s="52">
        <v>260</v>
      </c>
      <c r="E106" s="52">
        <f>C106*D106</f>
        <v>0</v>
      </c>
    </row>
    <row r="107" spans="1:5" ht="27.75" hidden="1" customHeight="1" x14ac:dyDescent="0.15">
      <c r="A107" s="106" t="s">
        <v>62</v>
      </c>
      <c r="B107" s="106"/>
      <c r="C107" s="42"/>
      <c r="D107" s="64">
        <f>IF(C107="",0,VLOOKUP(C107,MH_Teens_CardDeck,3,TRUE()))</f>
        <v>0</v>
      </c>
      <c r="E107" s="52">
        <f>C107*D107</f>
        <v>0</v>
      </c>
    </row>
    <row r="108" spans="1:5" ht="27.75" hidden="1" customHeight="1" x14ac:dyDescent="0.15">
      <c r="A108" s="106" t="s">
        <v>63</v>
      </c>
      <c r="B108" s="106"/>
      <c r="C108" s="42"/>
      <c r="D108" s="64">
        <f>IF(C108="",0,VLOOKUP(C108,MH_Teens_Journals,3,TRUE()))</f>
        <v>0</v>
      </c>
      <c r="E108" s="52">
        <f>C108*D108</f>
        <v>0</v>
      </c>
    </row>
    <row r="109" spans="1:5" ht="27.75" hidden="1" customHeight="1" x14ac:dyDescent="0.15">
      <c r="A109" s="111" t="s">
        <v>25</v>
      </c>
      <c r="B109" s="111"/>
      <c r="C109" s="111"/>
      <c r="D109" s="111"/>
      <c r="E109" s="65">
        <f>E106+E107+E108</f>
        <v>0</v>
      </c>
    </row>
    <row r="110" spans="1:5" ht="15" hidden="1" customHeight="1" x14ac:dyDescent="0.15">
      <c r="A110" s="112" t="s">
        <v>64</v>
      </c>
      <c r="B110" s="112"/>
      <c r="C110" s="112"/>
      <c r="D110" s="112"/>
      <c r="E110" s="112"/>
    </row>
    <row r="111" spans="1:5" ht="15" hidden="1" customHeight="1" x14ac:dyDescent="0.15">
      <c r="A111" s="106" t="s">
        <v>65</v>
      </c>
      <c r="B111" s="106"/>
      <c r="C111" s="39"/>
      <c r="D111" s="41">
        <v>49</v>
      </c>
      <c r="E111" s="41">
        <f>C111*D111</f>
        <v>0</v>
      </c>
    </row>
    <row r="112" spans="1:5" ht="15" hidden="1" customHeight="1" x14ac:dyDescent="0.15">
      <c r="A112" s="113" t="s">
        <v>66</v>
      </c>
      <c r="B112" s="113"/>
      <c r="C112" s="113"/>
      <c r="D112" s="113"/>
      <c r="E112" s="66">
        <f>E111</f>
        <v>0</v>
      </c>
    </row>
    <row r="113" spans="1:5" ht="15" hidden="1" customHeight="1" x14ac:dyDescent="0.15">
      <c r="A113" s="102"/>
      <c r="B113" s="102"/>
      <c r="C113" s="102"/>
      <c r="D113" s="102"/>
      <c r="E113" s="102"/>
    </row>
    <row r="114" spans="1:5" ht="15.75" hidden="1" customHeight="1" x14ac:dyDescent="0.15">
      <c r="A114" s="108" t="s">
        <v>67</v>
      </c>
      <c r="B114" s="108"/>
      <c r="C114" s="108"/>
      <c r="D114" s="108"/>
      <c r="E114" s="108"/>
    </row>
    <row r="115" spans="1:5" ht="27.75" hidden="1" customHeight="1" x14ac:dyDescent="0.15">
      <c r="A115" s="106" t="s">
        <v>68</v>
      </c>
      <c r="B115" s="106"/>
      <c r="C115" s="39"/>
      <c r="D115" s="41">
        <v>105</v>
      </c>
      <c r="E115" s="41">
        <f>C115*D115</f>
        <v>0</v>
      </c>
    </row>
    <row r="116" spans="1:5" ht="25.5" hidden="1" customHeight="1" x14ac:dyDescent="0.15">
      <c r="A116" s="106" t="s">
        <v>62</v>
      </c>
      <c r="B116" s="106"/>
      <c r="C116" s="39"/>
      <c r="D116" s="67">
        <f>IF(C116="",0,VLOOKUP(C116,MH_YA_CardDeck,3,TRUE()))</f>
        <v>0</v>
      </c>
      <c r="E116" s="41">
        <f>C116*D116</f>
        <v>0</v>
      </c>
    </row>
    <row r="117" spans="1:5" ht="36" hidden="1" customHeight="1" x14ac:dyDescent="0.15">
      <c r="A117" s="106" t="s">
        <v>69</v>
      </c>
      <c r="B117" s="106"/>
      <c r="C117" s="39"/>
      <c r="D117" s="68">
        <v>40</v>
      </c>
      <c r="E117" s="41">
        <f>C117*D117</f>
        <v>0</v>
      </c>
    </row>
    <row r="118" spans="1:5" ht="15" hidden="1" customHeight="1" x14ac:dyDescent="0.15">
      <c r="A118" s="107" t="s">
        <v>25</v>
      </c>
      <c r="B118" s="107"/>
      <c r="C118" s="107"/>
      <c r="D118" s="107"/>
      <c r="E118" s="69">
        <f>E115+E116+E117</f>
        <v>0</v>
      </c>
    </row>
    <row r="119" spans="1:5" ht="15.75" hidden="1" customHeight="1" x14ac:dyDescent="0.15">
      <c r="A119" s="108" t="s">
        <v>70</v>
      </c>
      <c r="B119" s="108"/>
      <c r="C119" s="108"/>
      <c r="D119" s="108"/>
      <c r="E119" s="108"/>
    </row>
    <row r="120" spans="1:5" ht="15" hidden="1" customHeight="1" x14ac:dyDescent="0.15">
      <c r="A120" s="106" t="s">
        <v>65</v>
      </c>
      <c r="B120" s="106"/>
      <c r="C120" s="39"/>
      <c r="D120" s="41">
        <v>49</v>
      </c>
      <c r="E120" s="41">
        <f>C120*D120</f>
        <v>0</v>
      </c>
    </row>
    <row r="121" spans="1:5" ht="15" hidden="1" customHeight="1" x14ac:dyDescent="0.15">
      <c r="A121" s="109" t="s">
        <v>71</v>
      </c>
      <c r="B121" s="109"/>
      <c r="C121" s="109"/>
      <c r="D121" s="109"/>
      <c r="E121" s="70">
        <f>E120</f>
        <v>0</v>
      </c>
    </row>
    <row r="122" spans="1:5" ht="15" customHeight="1" x14ac:dyDescent="0.15">
      <c r="A122" s="102"/>
      <c r="B122" s="102"/>
      <c r="C122" s="102"/>
      <c r="D122" s="102"/>
      <c r="E122" s="102"/>
    </row>
    <row r="123" spans="1:5" ht="15" customHeight="1" x14ac:dyDescent="0.15">
      <c r="A123" s="110" t="s">
        <v>72</v>
      </c>
      <c r="B123" s="110"/>
      <c r="C123" s="71" t="s">
        <v>73</v>
      </c>
      <c r="D123" s="71" t="s">
        <v>74</v>
      </c>
      <c r="E123" s="71" t="s">
        <v>13</v>
      </c>
    </row>
    <row r="124" spans="1:5" ht="15" customHeight="1" x14ac:dyDescent="0.15">
      <c r="A124" s="106" t="s">
        <v>75</v>
      </c>
      <c r="B124" s="106"/>
      <c r="C124" s="72">
        <v>2</v>
      </c>
      <c r="D124" s="73" t="s">
        <v>76</v>
      </c>
      <c r="E124" s="74">
        <v>0</v>
      </c>
    </row>
    <row r="125" spans="1:5" ht="15" customHeight="1" x14ac:dyDescent="0.15">
      <c r="A125" s="106" t="s">
        <v>77</v>
      </c>
      <c r="B125" s="106"/>
      <c r="C125" s="39"/>
      <c r="D125" s="41">
        <v>95</v>
      </c>
      <c r="E125" s="41">
        <f>C125*D125</f>
        <v>0</v>
      </c>
    </row>
    <row r="126" spans="1:5" ht="15" customHeight="1" x14ac:dyDescent="0.15">
      <c r="A126" s="101" t="s">
        <v>78</v>
      </c>
      <c r="B126" s="101"/>
      <c r="C126" s="101"/>
      <c r="D126" s="101"/>
      <c r="E126" s="75">
        <f>E124+E125</f>
        <v>0</v>
      </c>
    </row>
    <row r="127" spans="1:5" ht="15" customHeight="1" x14ac:dyDescent="0.15">
      <c r="A127" s="102"/>
      <c r="B127" s="102"/>
      <c r="C127" s="102"/>
      <c r="D127" s="102"/>
      <c r="E127" s="102"/>
    </row>
    <row r="128" spans="1:5" ht="25.5" customHeight="1" x14ac:dyDescent="0.15">
      <c r="A128" s="103" t="s">
        <v>79</v>
      </c>
      <c r="B128" s="103"/>
      <c r="C128" s="103"/>
      <c r="D128" s="103"/>
      <c r="E128" s="76">
        <f>E41+E66+E79+E89+E100+E109+E118</f>
        <v>0</v>
      </c>
    </row>
    <row r="129" spans="1:5" ht="34.5" customHeight="1" x14ac:dyDescent="0.15">
      <c r="A129" s="103" t="s">
        <v>80</v>
      </c>
      <c r="B129" s="103"/>
      <c r="C129" s="103"/>
      <c r="D129" s="103"/>
      <c r="E129" s="76">
        <f>IF(E128&lt;5000, E128*1.1, IF(E128&lt;10000, E128+500, E128*1.05))-E128</f>
        <v>0</v>
      </c>
    </row>
    <row r="130" spans="1:5" ht="15" customHeight="1" x14ac:dyDescent="0.15">
      <c r="A130" s="103" t="s">
        <v>81</v>
      </c>
      <c r="B130" s="103"/>
      <c r="C130" s="103"/>
      <c r="D130" s="103"/>
      <c r="E130" s="76">
        <f>E128*0.01</f>
        <v>0</v>
      </c>
    </row>
    <row r="131" spans="1:5" ht="36" customHeight="1" x14ac:dyDescent="0.15">
      <c r="A131" s="103" t="s">
        <v>82</v>
      </c>
      <c r="B131" s="103"/>
      <c r="C131" s="103"/>
      <c r="D131" s="103"/>
      <c r="E131" s="77">
        <v>0</v>
      </c>
    </row>
    <row r="132" spans="1:5" ht="28.5" customHeight="1" x14ac:dyDescent="0.15">
      <c r="A132" s="103" t="s">
        <v>83</v>
      </c>
      <c r="B132" s="103"/>
      <c r="C132" s="103"/>
      <c r="D132" s="103"/>
      <c r="E132" s="76">
        <f>E46+E72+E82+E94+E103+E112+E121</f>
        <v>0</v>
      </c>
    </row>
    <row r="133" spans="1:5" ht="15" customHeight="1" x14ac:dyDescent="0.15">
      <c r="A133" s="104" t="s">
        <v>84</v>
      </c>
      <c r="B133" s="104"/>
      <c r="C133" s="104"/>
      <c r="D133" s="104"/>
      <c r="E133" s="78">
        <f>SUM(E126:E132)</f>
        <v>0</v>
      </c>
    </row>
    <row r="134" spans="1:5" ht="15" customHeight="1" x14ac:dyDescent="0.15">
      <c r="A134" s="105" t="s">
        <v>85</v>
      </c>
      <c r="B134" s="105"/>
      <c r="C134" s="105"/>
      <c r="D134" s="105"/>
      <c r="E134" s="105"/>
    </row>
    <row r="135" spans="1:5" ht="15" customHeight="1" x14ac:dyDescent="0.15">
      <c r="A135" s="100" t="s">
        <v>86</v>
      </c>
      <c r="B135" s="100"/>
      <c r="C135" s="100"/>
      <c r="D135" s="100"/>
      <c r="E135" s="100"/>
    </row>
    <row r="136" spans="1:5" ht="15" customHeight="1" x14ac:dyDescent="0.15">
      <c r="A136" s="79"/>
      <c r="B136" s="80"/>
      <c r="C136" s="80"/>
      <c r="D136" s="80"/>
      <c r="E136" s="81"/>
    </row>
    <row r="137" spans="1:5" ht="15" customHeight="1" x14ac:dyDescent="0.15">
      <c r="A137" s="82"/>
      <c r="B137" s="83"/>
      <c r="C137" s="83"/>
      <c r="D137" s="83"/>
      <c r="E137" s="84"/>
    </row>
    <row r="138" spans="1:5" ht="15" customHeight="1" x14ac:dyDescent="0.15">
      <c r="A138" s="85"/>
      <c r="B138" s="86"/>
      <c r="C138" s="86"/>
      <c r="D138" s="83"/>
      <c r="E138" s="84"/>
    </row>
    <row r="139" spans="1:5" ht="15" customHeight="1" x14ac:dyDescent="0.15">
      <c r="A139" s="87" t="s">
        <v>87</v>
      </c>
      <c r="B139" s="83"/>
      <c r="C139" s="83"/>
      <c r="D139" s="83"/>
      <c r="E139" s="84"/>
    </row>
    <row r="140" spans="1:5" ht="15" customHeight="1" x14ac:dyDescent="0.15">
      <c r="A140" s="88"/>
      <c r="B140" s="89"/>
      <c r="C140" s="89"/>
      <c r="D140" s="89"/>
      <c r="E140" s="90"/>
    </row>
  </sheetData>
  <sheetProtection sheet="1" formatCells="0" formatColumns="0" formatRows="0" insertColumns="0" insertRows="0" deleteColumns="0" deleteRows="0" sort="0" autoFilter="0"/>
  <mergeCells count="136">
    <mergeCell ref="A1:E1"/>
    <mergeCell ref="B2:E2"/>
    <mergeCell ref="B3:E3"/>
    <mergeCell ref="B4:E4"/>
    <mergeCell ref="A5:B5"/>
    <mergeCell ref="A6:E6"/>
    <mergeCell ref="A7:B7"/>
    <mergeCell ref="A8:B8"/>
    <mergeCell ref="F8:J8"/>
    <mergeCell ref="A9:B9"/>
    <mergeCell ref="A10:B10"/>
    <mergeCell ref="A11:B11"/>
    <mergeCell ref="A12:E12"/>
    <mergeCell ref="A13:B13"/>
    <mergeCell ref="A14:B14"/>
    <mergeCell ref="A15:B15"/>
    <mergeCell ref="A16:B16"/>
    <mergeCell ref="A17:B17"/>
    <mergeCell ref="A18:E18"/>
    <mergeCell ref="A19:B19"/>
    <mergeCell ref="A20:B20"/>
    <mergeCell ref="A21:B21"/>
    <mergeCell ref="A22:B22"/>
    <mergeCell ref="A23:B23"/>
    <mergeCell ref="A24:E24"/>
    <mergeCell ref="A25:B25"/>
    <mergeCell ref="A26:B26"/>
    <mergeCell ref="A27:B27"/>
    <mergeCell ref="A28:B28"/>
    <mergeCell ref="A29:B29"/>
    <mergeCell ref="A30:E30"/>
    <mergeCell ref="A31:B31"/>
    <mergeCell ref="A32:B32"/>
    <mergeCell ref="A33:B33"/>
    <mergeCell ref="A34:B34"/>
    <mergeCell ref="A35:B35"/>
    <mergeCell ref="A36:E36"/>
    <mergeCell ref="A37:B37"/>
    <mergeCell ref="A38:B38"/>
    <mergeCell ref="A39:B39"/>
    <mergeCell ref="A40:B40"/>
    <mergeCell ref="A41:D41"/>
    <mergeCell ref="A42:E42"/>
    <mergeCell ref="A43:B43"/>
    <mergeCell ref="A44:B44"/>
    <mergeCell ref="A45:B45"/>
    <mergeCell ref="A46:D46"/>
    <mergeCell ref="A47:E47"/>
    <mergeCell ref="A48:E48"/>
    <mergeCell ref="A49:E49"/>
    <mergeCell ref="A50:B50"/>
    <mergeCell ref="A51:B51"/>
    <mergeCell ref="A52:E52"/>
    <mergeCell ref="A53:B53"/>
    <mergeCell ref="A54:B54"/>
    <mergeCell ref="A55:E55"/>
    <mergeCell ref="A56:B56"/>
    <mergeCell ref="A57:B57"/>
    <mergeCell ref="A58:B58"/>
    <mergeCell ref="A59:E59"/>
    <mergeCell ref="A60:B60"/>
    <mergeCell ref="A61:B61"/>
    <mergeCell ref="A62:E62"/>
    <mergeCell ref="A63:B63"/>
    <mergeCell ref="A64:B64"/>
    <mergeCell ref="A65:B65"/>
    <mergeCell ref="A66:D66"/>
    <mergeCell ref="A67:E67"/>
    <mergeCell ref="A68:B68"/>
    <mergeCell ref="A69:B69"/>
    <mergeCell ref="A70:B70"/>
    <mergeCell ref="A71:B71"/>
    <mergeCell ref="A72:D72"/>
    <mergeCell ref="A73:E73"/>
    <mergeCell ref="A74:E74"/>
    <mergeCell ref="A75:E75"/>
    <mergeCell ref="A76:B76"/>
    <mergeCell ref="A77:B77"/>
    <mergeCell ref="A78:B78"/>
    <mergeCell ref="A79:D79"/>
    <mergeCell ref="A80:E80"/>
    <mergeCell ref="A81:B81"/>
    <mergeCell ref="A82:D82"/>
    <mergeCell ref="A83:E83"/>
    <mergeCell ref="A84:E84"/>
    <mergeCell ref="A85:E85"/>
    <mergeCell ref="A86:B86"/>
    <mergeCell ref="A87:B87"/>
    <mergeCell ref="A88:B88"/>
    <mergeCell ref="A89:D89"/>
    <mergeCell ref="A90:E90"/>
    <mergeCell ref="A91:B91"/>
    <mergeCell ref="A92:B92"/>
    <mergeCell ref="A93:B93"/>
    <mergeCell ref="A94:D94"/>
    <mergeCell ref="A95:E95"/>
    <mergeCell ref="A96:E96"/>
    <mergeCell ref="A97:B97"/>
    <mergeCell ref="A98:B98"/>
    <mergeCell ref="A99:B99"/>
    <mergeCell ref="A100:D100"/>
    <mergeCell ref="A101:E101"/>
    <mergeCell ref="A102:B102"/>
    <mergeCell ref="A103:D103"/>
    <mergeCell ref="A104:E104"/>
    <mergeCell ref="A105:E105"/>
    <mergeCell ref="A106:B106"/>
    <mergeCell ref="A107:B107"/>
    <mergeCell ref="A108:B108"/>
    <mergeCell ref="A109:D109"/>
    <mergeCell ref="A110:E110"/>
    <mergeCell ref="A111:B111"/>
    <mergeCell ref="A112:D112"/>
    <mergeCell ref="A113:E113"/>
    <mergeCell ref="A114:E114"/>
    <mergeCell ref="A115:B115"/>
    <mergeCell ref="A116:B116"/>
    <mergeCell ref="A117:B117"/>
    <mergeCell ref="A118:D118"/>
    <mergeCell ref="A119:E119"/>
    <mergeCell ref="A120:B120"/>
    <mergeCell ref="A121:D121"/>
    <mergeCell ref="A122:E122"/>
    <mergeCell ref="A123:B123"/>
    <mergeCell ref="A124:B124"/>
    <mergeCell ref="A125:B125"/>
    <mergeCell ref="A135:E135"/>
    <mergeCell ref="A126:D126"/>
    <mergeCell ref="A127:E127"/>
    <mergeCell ref="A128:D128"/>
    <mergeCell ref="A129:D129"/>
    <mergeCell ref="A130:D130"/>
    <mergeCell ref="A131:D131"/>
    <mergeCell ref="A132:D132"/>
    <mergeCell ref="A133:D133"/>
    <mergeCell ref="A134:E134"/>
  </mergeCell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62"/>
  <sheetViews>
    <sheetView topLeftCell="B3" zoomScaleNormal="100" workbookViewId="0">
      <selection activeCell="G6" sqref="G6"/>
    </sheetView>
  </sheetViews>
  <sheetFormatPr baseColWidth="10" defaultColWidth="8.796875" defaultRowHeight="13" x14ac:dyDescent="0.15"/>
  <cols>
    <col min="1" max="1" width="10" hidden="1" customWidth="1"/>
    <col min="2" max="2" width="20" customWidth="1"/>
    <col min="3" max="3" width="22" customWidth="1"/>
  </cols>
  <sheetData>
    <row r="1" spans="1:3" ht="51" customHeight="1" x14ac:dyDescent="0.15">
      <c r="A1" s="142" t="s">
        <v>88</v>
      </c>
      <c r="B1" s="142"/>
      <c r="C1" s="142"/>
    </row>
    <row r="3" spans="1:3" ht="30" customHeight="1" x14ac:dyDescent="0.15">
      <c r="A3" s="139" t="s">
        <v>89</v>
      </c>
      <c r="B3" s="139"/>
      <c r="C3" s="139"/>
    </row>
    <row r="4" spans="1:3" ht="15" customHeight="1" x14ac:dyDescent="0.15">
      <c r="A4" s="91" t="s">
        <v>90</v>
      </c>
      <c r="B4" s="91" t="s">
        <v>91</v>
      </c>
      <c r="C4" s="91" t="s">
        <v>92</v>
      </c>
    </row>
    <row r="5" spans="1:3" ht="15" customHeight="1" x14ac:dyDescent="0.15">
      <c r="A5" s="92">
        <v>1</v>
      </c>
      <c r="B5" s="93" t="s">
        <v>93</v>
      </c>
      <c r="C5" s="94">
        <v>150</v>
      </c>
    </row>
    <row r="6" spans="1:3" ht="15" customHeight="1" x14ac:dyDescent="0.15">
      <c r="A6" s="92">
        <v>2</v>
      </c>
      <c r="B6" s="93" t="s">
        <v>94</v>
      </c>
      <c r="C6" s="94">
        <v>145</v>
      </c>
    </row>
    <row r="7" spans="1:3" ht="15" customHeight="1" x14ac:dyDescent="0.15">
      <c r="A7" s="92">
        <v>10</v>
      </c>
      <c r="B7" s="93" t="s">
        <v>95</v>
      </c>
      <c r="C7" s="94">
        <v>140</v>
      </c>
    </row>
    <row r="8" spans="1:3" ht="15" customHeight="1" x14ac:dyDescent="0.15">
      <c r="A8" s="92">
        <v>100</v>
      </c>
      <c r="B8" s="93" t="s">
        <v>96</v>
      </c>
      <c r="C8" s="94">
        <v>125</v>
      </c>
    </row>
    <row r="10" spans="1:3" ht="30" customHeight="1" x14ac:dyDescent="0.15">
      <c r="A10" s="143" t="s">
        <v>97</v>
      </c>
      <c r="B10" s="143"/>
      <c r="C10" s="143"/>
    </row>
    <row r="11" spans="1:3" ht="15" customHeight="1" x14ac:dyDescent="0.15">
      <c r="A11" s="91" t="s">
        <v>90</v>
      </c>
      <c r="B11" s="91" t="s">
        <v>91</v>
      </c>
      <c r="C11" s="91" t="s">
        <v>92</v>
      </c>
    </row>
    <row r="12" spans="1:3" ht="15" customHeight="1" x14ac:dyDescent="0.15">
      <c r="A12" s="92">
        <v>1</v>
      </c>
      <c r="B12" s="93" t="s">
        <v>93</v>
      </c>
      <c r="C12" s="94">
        <v>120</v>
      </c>
    </row>
    <row r="13" spans="1:3" ht="15" customHeight="1" x14ac:dyDescent="0.15">
      <c r="A13" s="92">
        <v>2</v>
      </c>
      <c r="B13" s="93" t="s">
        <v>94</v>
      </c>
      <c r="C13" s="94">
        <v>115</v>
      </c>
    </row>
    <row r="14" spans="1:3" ht="15" customHeight="1" x14ac:dyDescent="0.15">
      <c r="A14" s="92">
        <v>10</v>
      </c>
      <c r="B14" s="93" t="s">
        <v>95</v>
      </c>
      <c r="C14" s="94">
        <v>110</v>
      </c>
    </row>
    <row r="15" spans="1:3" ht="15" customHeight="1" x14ac:dyDescent="0.15">
      <c r="A15" s="92">
        <v>100</v>
      </c>
      <c r="B15" s="93" t="s">
        <v>96</v>
      </c>
      <c r="C15" s="94">
        <v>95</v>
      </c>
    </row>
    <row r="17" spans="1:3" ht="30" customHeight="1" x14ac:dyDescent="0.15">
      <c r="A17" s="144" t="s">
        <v>98</v>
      </c>
      <c r="B17" s="144"/>
      <c r="C17" s="144"/>
    </row>
    <row r="18" spans="1:3" ht="15" customHeight="1" x14ac:dyDescent="0.15">
      <c r="A18" s="91" t="s">
        <v>90</v>
      </c>
      <c r="B18" s="91" t="s">
        <v>91</v>
      </c>
      <c r="C18" s="91" t="s">
        <v>92</v>
      </c>
    </row>
    <row r="19" spans="1:3" ht="15" customHeight="1" x14ac:dyDescent="0.15">
      <c r="A19" s="92">
        <v>1</v>
      </c>
      <c r="B19" s="93" t="s">
        <v>93</v>
      </c>
      <c r="C19" s="94">
        <v>120</v>
      </c>
    </row>
    <row r="20" spans="1:3" ht="15" customHeight="1" x14ac:dyDescent="0.15">
      <c r="A20" s="92">
        <v>2</v>
      </c>
      <c r="B20" s="93" t="s">
        <v>94</v>
      </c>
      <c r="C20" s="94">
        <v>115</v>
      </c>
    </row>
    <row r="21" spans="1:3" ht="15" customHeight="1" x14ac:dyDescent="0.15">
      <c r="A21" s="92">
        <v>10</v>
      </c>
      <c r="B21" s="93" t="s">
        <v>95</v>
      </c>
      <c r="C21" s="94">
        <v>110</v>
      </c>
    </row>
    <row r="22" spans="1:3" ht="15" customHeight="1" x14ac:dyDescent="0.15">
      <c r="A22" s="92">
        <v>100</v>
      </c>
      <c r="B22" s="93" t="s">
        <v>96</v>
      </c>
      <c r="C22" s="94">
        <v>95</v>
      </c>
    </row>
    <row r="24" spans="1:3" ht="30" customHeight="1" x14ac:dyDescent="0.15">
      <c r="A24" s="145" t="s">
        <v>99</v>
      </c>
      <c r="B24" s="145"/>
      <c r="C24" s="145"/>
    </row>
    <row r="25" spans="1:3" ht="15" customHeight="1" x14ac:dyDescent="0.15">
      <c r="A25" s="91" t="s">
        <v>90</v>
      </c>
      <c r="B25" s="91" t="s">
        <v>91</v>
      </c>
      <c r="C25" s="91" t="s">
        <v>92</v>
      </c>
    </row>
    <row r="26" spans="1:3" ht="15" customHeight="1" x14ac:dyDescent="0.15">
      <c r="A26" s="92">
        <v>1</v>
      </c>
      <c r="B26" s="93" t="s">
        <v>100</v>
      </c>
      <c r="C26" s="94">
        <v>75</v>
      </c>
    </row>
    <row r="27" spans="1:3" ht="15" customHeight="1" x14ac:dyDescent="0.15">
      <c r="A27" s="92">
        <v>3</v>
      </c>
      <c r="B27" s="93" t="s">
        <v>101</v>
      </c>
      <c r="C27" s="94">
        <v>60</v>
      </c>
    </row>
    <row r="29" spans="1:3" ht="30" customHeight="1" x14ac:dyDescent="0.15">
      <c r="A29" s="139" t="s">
        <v>102</v>
      </c>
      <c r="B29" s="139"/>
      <c r="C29" s="139"/>
    </row>
    <row r="30" spans="1:3" ht="15" customHeight="1" x14ac:dyDescent="0.15">
      <c r="A30" s="91" t="s">
        <v>90</v>
      </c>
      <c r="B30" s="91" t="s">
        <v>91</v>
      </c>
      <c r="C30" s="91" t="s">
        <v>92</v>
      </c>
    </row>
    <row r="31" spans="1:3" ht="15" customHeight="1" x14ac:dyDescent="0.15">
      <c r="A31" s="92">
        <v>1</v>
      </c>
      <c r="B31" s="93" t="s">
        <v>93</v>
      </c>
      <c r="C31" s="94">
        <v>25</v>
      </c>
    </row>
    <row r="32" spans="1:3" ht="15" customHeight="1" x14ac:dyDescent="0.15">
      <c r="A32" s="92">
        <v>2</v>
      </c>
      <c r="B32" s="93" t="s">
        <v>94</v>
      </c>
      <c r="C32" s="94">
        <v>23</v>
      </c>
    </row>
    <row r="33" spans="1:3" ht="15" customHeight="1" x14ac:dyDescent="0.15">
      <c r="A33" s="92">
        <v>10</v>
      </c>
      <c r="B33" s="93" t="s">
        <v>95</v>
      </c>
      <c r="C33" s="94">
        <v>20</v>
      </c>
    </row>
    <row r="34" spans="1:3" ht="15" customHeight="1" x14ac:dyDescent="0.15">
      <c r="A34" s="92">
        <v>100</v>
      </c>
      <c r="B34" s="93" t="s">
        <v>96</v>
      </c>
      <c r="C34" s="94">
        <v>18</v>
      </c>
    </row>
    <row r="36" spans="1:3" ht="30" customHeight="1" x14ac:dyDescent="0.15">
      <c r="A36" s="140" t="s">
        <v>103</v>
      </c>
      <c r="B36" s="140"/>
      <c r="C36" s="140"/>
    </row>
    <row r="37" spans="1:3" ht="15" customHeight="1" x14ac:dyDescent="0.15">
      <c r="A37" s="91" t="s">
        <v>90</v>
      </c>
      <c r="B37" s="91" t="s">
        <v>91</v>
      </c>
      <c r="C37" s="91" t="s">
        <v>92</v>
      </c>
    </row>
    <row r="38" spans="1:3" ht="15" customHeight="1" x14ac:dyDescent="0.15">
      <c r="A38" s="92">
        <v>1</v>
      </c>
      <c r="B38" s="93" t="s">
        <v>104</v>
      </c>
      <c r="C38" s="94">
        <v>140</v>
      </c>
    </row>
    <row r="39" spans="1:3" ht="15" customHeight="1" x14ac:dyDescent="0.15">
      <c r="A39" s="92">
        <v>5</v>
      </c>
      <c r="B39" s="93" t="s">
        <v>105</v>
      </c>
      <c r="C39" s="94">
        <v>135</v>
      </c>
    </row>
    <row r="40" spans="1:3" ht="15" customHeight="1" x14ac:dyDescent="0.15">
      <c r="A40" s="92">
        <v>10</v>
      </c>
      <c r="B40" s="93" t="s">
        <v>106</v>
      </c>
      <c r="C40" s="94">
        <v>120</v>
      </c>
    </row>
    <row r="42" spans="1:3" ht="30" customHeight="1" x14ac:dyDescent="0.15">
      <c r="A42" s="140" t="s">
        <v>107</v>
      </c>
      <c r="B42" s="140"/>
      <c r="C42" s="140"/>
    </row>
    <row r="43" spans="1:3" ht="15" customHeight="1" x14ac:dyDescent="0.15">
      <c r="A43" s="91" t="s">
        <v>90</v>
      </c>
      <c r="B43" s="91" t="s">
        <v>91</v>
      </c>
      <c r="C43" s="91" t="s">
        <v>92</v>
      </c>
    </row>
    <row r="44" spans="1:3" ht="15" customHeight="1" x14ac:dyDescent="0.15">
      <c r="A44" s="92">
        <v>1</v>
      </c>
      <c r="B44" s="93" t="s">
        <v>104</v>
      </c>
      <c r="C44" s="94">
        <v>170</v>
      </c>
    </row>
    <row r="45" spans="1:3" ht="15" customHeight="1" x14ac:dyDescent="0.15">
      <c r="A45" s="92">
        <v>5</v>
      </c>
      <c r="B45" s="93" t="s">
        <v>105</v>
      </c>
      <c r="C45" s="94">
        <v>165</v>
      </c>
    </row>
    <row r="46" spans="1:3" ht="15" customHeight="1" x14ac:dyDescent="0.15">
      <c r="A46" s="92">
        <v>10</v>
      </c>
      <c r="B46" s="93" t="s">
        <v>106</v>
      </c>
      <c r="C46" s="94">
        <v>160</v>
      </c>
    </row>
    <row r="48" spans="1:3" ht="30" customHeight="1" x14ac:dyDescent="0.15">
      <c r="A48" s="141" t="s">
        <v>108</v>
      </c>
      <c r="B48" s="141"/>
      <c r="C48" s="141"/>
    </row>
    <row r="49" spans="1:3" ht="15" customHeight="1" x14ac:dyDescent="0.15">
      <c r="A49" s="91" t="s">
        <v>90</v>
      </c>
      <c r="B49" s="91" t="s">
        <v>91</v>
      </c>
      <c r="C49" s="91" t="s">
        <v>92</v>
      </c>
    </row>
    <row r="50" spans="1:3" ht="15" customHeight="1" x14ac:dyDescent="0.15">
      <c r="A50" s="92">
        <v>1</v>
      </c>
      <c r="B50" s="93" t="s">
        <v>109</v>
      </c>
      <c r="C50" s="94">
        <v>65</v>
      </c>
    </row>
    <row r="51" spans="1:3" ht="15" customHeight="1" x14ac:dyDescent="0.15">
      <c r="A51" s="92">
        <v>4</v>
      </c>
      <c r="B51" s="93" t="s">
        <v>110</v>
      </c>
      <c r="C51" s="94">
        <v>60</v>
      </c>
    </row>
    <row r="52" spans="1:3" ht="15" customHeight="1" x14ac:dyDescent="0.15">
      <c r="A52" s="92">
        <v>20</v>
      </c>
      <c r="B52" s="93" t="s">
        <v>111</v>
      </c>
      <c r="C52" s="94">
        <v>55</v>
      </c>
    </row>
    <row r="54" spans="1:3" ht="30" customHeight="1" x14ac:dyDescent="0.15">
      <c r="A54" s="141" t="s">
        <v>112</v>
      </c>
      <c r="B54" s="141"/>
      <c r="C54" s="141"/>
    </row>
    <row r="55" spans="1:3" ht="15" customHeight="1" x14ac:dyDescent="0.15">
      <c r="A55" s="91" t="s">
        <v>90</v>
      </c>
      <c r="B55" s="91" t="s">
        <v>91</v>
      </c>
      <c r="C55" s="91" t="s">
        <v>92</v>
      </c>
    </row>
    <row r="56" spans="1:3" ht="15" customHeight="1" x14ac:dyDescent="0.15">
      <c r="A56" s="92">
        <v>1</v>
      </c>
      <c r="B56" s="93" t="s">
        <v>109</v>
      </c>
      <c r="C56" s="94">
        <v>99</v>
      </c>
    </row>
    <row r="57" spans="1:3" ht="15" customHeight="1" x14ac:dyDescent="0.15">
      <c r="A57" s="92">
        <v>4</v>
      </c>
      <c r="B57" s="93" t="s">
        <v>113</v>
      </c>
      <c r="C57" s="94">
        <v>87</v>
      </c>
    </row>
    <row r="59" spans="1:3" ht="30" customHeight="1" x14ac:dyDescent="0.15">
      <c r="A59" s="138" t="s">
        <v>114</v>
      </c>
      <c r="B59" s="138"/>
      <c r="C59" s="138"/>
    </row>
    <row r="60" spans="1:3" ht="15" customHeight="1" x14ac:dyDescent="0.15">
      <c r="A60" s="91" t="s">
        <v>90</v>
      </c>
      <c r="B60" s="91" t="s">
        <v>91</v>
      </c>
      <c r="C60" s="91" t="s">
        <v>92</v>
      </c>
    </row>
    <row r="61" spans="1:3" ht="15" customHeight="1" x14ac:dyDescent="0.15">
      <c r="A61" s="92">
        <v>1</v>
      </c>
      <c r="B61" s="93" t="s">
        <v>115</v>
      </c>
      <c r="C61" s="94">
        <v>99</v>
      </c>
    </row>
    <row r="62" spans="1:3" ht="15" customHeight="1" x14ac:dyDescent="0.15">
      <c r="A62" s="92">
        <v>6</v>
      </c>
      <c r="B62" s="93" t="s">
        <v>116</v>
      </c>
      <c r="C62" s="94">
        <v>87</v>
      </c>
    </row>
  </sheetData>
  <sheetProtection sheet="1" formatCells="0" formatColumns="0" formatRows="0" insertColumns="0" insertRows="0" deleteColumns="0" deleteRows="0" sort="0" autoFilter="0"/>
  <mergeCells count="11">
    <mergeCell ref="A1:C1"/>
    <mergeCell ref="A3:C3"/>
    <mergeCell ref="A10:C10"/>
    <mergeCell ref="A17:C17"/>
    <mergeCell ref="A24:C24"/>
    <mergeCell ref="A59:C59"/>
    <mergeCell ref="A29:C29"/>
    <mergeCell ref="A36:C36"/>
    <mergeCell ref="A42:C42"/>
    <mergeCell ref="A48:C48"/>
    <mergeCell ref="A54:C54"/>
  </mergeCells>
  <pageMargins left="0.75" right="0.75" top="1" bottom="1" header="0.511811023622047" footer="0.511811023622047"/>
  <pageSetup paperSize="9" orientation="portrait" horizontalDpi="300" verticalDpi="300"/>
  <ignoredErrors>
    <ignoredError sqref="B5:B8 B12:B15 B19:B22 B26:B27 B31:B34 B38:B40 B44:B46 B50:B52 B56:B57 B61:B62" numberStoredAsText="1"/>
  </ignoredErrors>
</worksheet>
</file>

<file path=docProps/app.xml><?xml version="1.0" encoding="utf-8"?>
<Properties xmlns="http://schemas.openxmlformats.org/officeDocument/2006/extended-properties" xmlns:vt="http://schemas.openxmlformats.org/officeDocument/2006/docPropsVTypes">
  <Template/>
  <TotalTime>0</TotalTime>
  <Application>Microsoft Macintosh Excel</Application>
  <DocSecurity>0</DocSecurity>
  <ScaleCrop>false</ScaleCrop>
  <HeadingPairs>
    <vt:vector size="4" baseType="variant">
      <vt:variant>
        <vt:lpstr>Worksheets</vt:lpstr>
      </vt:variant>
      <vt:variant>
        <vt:i4>3</vt:i4>
      </vt:variant>
      <vt:variant>
        <vt:lpstr>Named Ranges</vt:lpstr>
      </vt:variant>
      <vt:variant>
        <vt:i4>10</vt:i4>
      </vt:variant>
    </vt:vector>
  </HeadingPairs>
  <TitlesOfParts>
    <vt:vector size="13" baseType="lpstr">
      <vt:lpstr>Instructions</vt:lpstr>
      <vt:lpstr>Budget Worksheet</vt:lpstr>
      <vt:lpstr>Price Tiers</vt:lpstr>
      <vt:lpstr>ER_Journals</vt:lpstr>
      <vt:lpstr>LN_Journals</vt:lpstr>
      <vt:lpstr>MH_Teens_CardDeck</vt:lpstr>
      <vt:lpstr>MH_Teens_Journals</vt:lpstr>
      <vt:lpstr>MH_YA_CardDeck</vt:lpstr>
      <vt:lpstr>MM_Journals</vt:lpstr>
      <vt:lpstr>Primary_Colors</vt:lpstr>
      <vt:lpstr>PW_Journals</vt:lpstr>
      <vt:lpstr>PW_PerfectBound</vt:lpstr>
      <vt:lpstr>RSP_Journals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Carlie Kaeppler</dc:creator>
  <dc:description/>
  <cp:lastModifiedBy>Kim Krauth</cp:lastModifiedBy>
  <cp:revision>0</cp:revision>
  <dcterms:created xsi:type="dcterms:W3CDTF">2025-01-28T19:26:01Z</dcterms:created>
  <dcterms:modified xsi:type="dcterms:W3CDTF">2026-07-17T16:08:06Z</dcterms:modified>
  <dc:language>en-US</dc:language>
</cp:coreProperties>
</file>